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US-SPOLCENTRCHODBA - CH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'ZUS-SPOLCENTRCHODBA - CHO...'!$C$128:$K$295</definedName>
    <definedName name="_xlnm.Print_Area" localSheetId="1">'ZUS-SPOLCENTRCHODBA - CHO...'!$C$4:$J$76,'ZUS-SPOLCENTRCHODBA - CHO...'!$C$82:$J$112,'ZUS-SPOLCENTRCHODBA - CHO...'!$C$118:$K$295</definedName>
    <definedName name="_xlnm.Print_Titles" localSheetId="1">'ZUS-SPOLCENTRCHODBA - CHO...'!$128:$128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94"/>
  <c r="BH294"/>
  <c r="BG294"/>
  <c r="BF294"/>
  <c r="T294"/>
  <c r="T293"/>
  <c r="R294"/>
  <c r="R293"/>
  <c r="P294"/>
  <c r="P293"/>
  <c r="BI291"/>
  <c r="BH291"/>
  <c r="BG291"/>
  <c r="BF291"/>
  <c r="T291"/>
  <c r="T290"/>
  <c r="T289"/>
  <c r="R291"/>
  <c r="R290"/>
  <c r="R289"/>
  <c r="P291"/>
  <c r="P290"/>
  <c r="P289"/>
  <c r="BI287"/>
  <c r="BH287"/>
  <c r="BG287"/>
  <c r="BF287"/>
  <c r="T287"/>
  <c r="T286"/>
  <c r="T285"/>
  <c r="R287"/>
  <c r="R286"/>
  <c r="R285"/>
  <c r="P287"/>
  <c r="P286"/>
  <c r="P285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J126"/>
  <c r="J125"/>
  <c r="F123"/>
  <c r="E121"/>
  <c r="J90"/>
  <c r="J89"/>
  <c r="F87"/>
  <c r="E85"/>
  <c r="J16"/>
  <c r="E16"/>
  <c r="F126"/>
  <c r="J15"/>
  <c r="J13"/>
  <c r="E13"/>
  <c r="F125"/>
  <c r="J12"/>
  <c r="J10"/>
  <c r="J87"/>
  <c i="1" r="L90"/>
  <c r="AM90"/>
  <c r="AM89"/>
  <c r="L89"/>
  <c r="AM87"/>
  <c r="L87"/>
  <c r="L85"/>
  <c r="L84"/>
  <c i="2" r="BK294"/>
  <c r="J291"/>
  <c r="BK287"/>
  <c r="BK283"/>
  <c r="J279"/>
  <c r="J277"/>
  <c r="BK272"/>
  <c r="J269"/>
  <c r="J267"/>
  <c r="J264"/>
  <c r="BK261"/>
  <c r="J259"/>
  <c r="BK257"/>
  <c r="J255"/>
  <c r="BK253"/>
  <c r="J251"/>
  <c r="BK248"/>
  <c r="BK246"/>
  <c r="BK244"/>
  <c r="J242"/>
  <c r="J240"/>
  <c r="BK238"/>
  <c r="J236"/>
  <c r="J233"/>
  <c r="BK229"/>
  <c r="BK225"/>
  <c r="BK223"/>
  <c r="BK221"/>
  <c r="BK217"/>
  <c r="BK215"/>
  <c r="J213"/>
  <c r="J211"/>
  <c r="J209"/>
  <c r="J207"/>
  <c r="BK206"/>
  <c r="J204"/>
  <c r="BK202"/>
  <c r="J200"/>
  <c r="J198"/>
  <c r="BK195"/>
  <c r="J190"/>
  <c r="BK188"/>
  <c r="BK186"/>
  <c r="J184"/>
  <c r="BK182"/>
  <c r="J179"/>
  <c r="J177"/>
  <c r="BK174"/>
  <c r="BK171"/>
  <c r="BK169"/>
  <c r="J167"/>
  <c r="BK164"/>
  <c r="J164"/>
  <c r="BK160"/>
  <c r="BK158"/>
  <c r="J156"/>
  <c r="BK154"/>
  <c r="BK152"/>
  <c r="J150"/>
  <c r="BK147"/>
  <c r="BK145"/>
  <c r="J143"/>
  <c r="BK141"/>
  <c r="BK139"/>
  <c r="J137"/>
  <c r="BK134"/>
  <c r="J132"/>
  <c r="J294"/>
  <c r="BK291"/>
  <c r="J287"/>
  <c r="J283"/>
  <c r="BK279"/>
  <c r="BK277"/>
  <c r="J272"/>
  <c r="BK269"/>
  <c r="BK267"/>
  <c r="BK264"/>
  <c r="J261"/>
  <c r="BK259"/>
  <c r="J257"/>
  <c r="BK255"/>
  <c r="J253"/>
  <c r="BK251"/>
  <c r="J248"/>
  <c r="J246"/>
  <c r="J244"/>
  <c r="BK242"/>
  <c r="BK240"/>
  <c r="J238"/>
  <c r="BK236"/>
  <c r="BK233"/>
  <c r="J229"/>
  <c r="J225"/>
  <c r="J223"/>
  <c r="J221"/>
  <c r="J217"/>
  <c r="J215"/>
  <c r="BK213"/>
  <c r="BK211"/>
  <c r="BK209"/>
  <c r="BK207"/>
  <c r="J206"/>
  <c r="BK204"/>
  <c r="J202"/>
  <c r="BK200"/>
  <c r="BK198"/>
  <c r="J195"/>
  <c r="BK190"/>
  <c r="J188"/>
  <c r="J186"/>
  <c r="BK184"/>
  <c r="J182"/>
  <c r="BK179"/>
  <c r="BK177"/>
  <c r="J174"/>
  <c r="J171"/>
  <c r="J169"/>
  <c r="BK167"/>
  <c r="J160"/>
  <c r="J158"/>
  <c r="BK156"/>
  <c r="J154"/>
  <c r="J152"/>
  <c r="BK150"/>
  <c r="J147"/>
  <c r="J145"/>
  <c r="BK143"/>
  <c r="J141"/>
  <c r="J139"/>
  <c r="BK137"/>
  <c r="J134"/>
  <c r="BK132"/>
  <c i="1" r="AS94"/>
  <c i="2" l="1" r="BK131"/>
  <c r="J131"/>
  <c r="J96"/>
  <c r="R131"/>
  <c r="T131"/>
  <c r="R136"/>
  <c r="BK149"/>
  <c r="J149"/>
  <c r="J98"/>
  <c r="R149"/>
  <c r="BK166"/>
  <c r="J166"/>
  <c r="J99"/>
  <c r="R166"/>
  <c r="BK176"/>
  <c r="R176"/>
  <c r="BK203"/>
  <c r="J203"/>
  <c r="J103"/>
  <c r="R203"/>
  <c r="P131"/>
  <c r="BK136"/>
  <c r="J136"/>
  <c r="J97"/>
  <c r="P136"/>
  <c r="T136"/>
  <c r="P149"/>
  <c r="T149"/>
  <c r="P166"/>
  <c r="T166"/>
  <c r="P176"/>
  <c r="T176"/>
  <c r="P203"/>
  <c r="T203"/>
  <c r="BK216"/>
  <c r="J216"/>
  <c r="J104"/>
  <c r="P216"/>
  <c r="R216"/>
  <c r="T216"/>
  <c r="BK245"/>
  <c r="J245"/>
  <c r="J105"/>
  <c r="P245"/>
  <c r="R245"/>
  <c r="T245"/>
  <c r="BK271"/>
  <c r="J271"/>
  <c r="J106"/>
  <c r="P271"/>
  <c r="R271"/>
  <c r="T271"/>
  <c r="F89"/>
  <c r="J123"/>
  <c r="BE132"/>
  <c r="BE134"/>
  <c r="BE137"/>
  <c r="BE141"/>
  <c r="BE150"/>
  <c r="BE154"/>
  <c r="BE164"/>
  <c r="BE171"/>
  <c r="BE174"/>
  <c r="BE182"/>
  <c r="BE188"/>
  <c r="BE195"/>
  <c r="BE198"/>
  <c r="BE206"/>
  <c r="BE207"/>
  <c r="BE209"/>
  <c r="BE211"/>
  <c r="BE215"/>
  <c r="BE229"/>
  <c r="BE233"/>
  <c r="BE238"/>
  <c r="BE240"/>
  <c r="BE248"/>
  <c r="BE253"/>
  <c r="BE257"/>
  <c r="BE261"/>
  <c r="BE267"/>
  <c r="BE269"/>
  <c r="BE272"/>
  <c r="BE277"/>
  <c r="BE283"/>
  <c r="BK173"/>
  <c r="J173"/>
  <c r="J100"/>
  <c r="F90"/>
  <c r="BE139"/>
  <c r="BE143"/>
  <c r="BE145"/>
  <c r="BE147"/>
  <c r="BE152"/>
  <c r="BE156"/>
  <c r="BE158"/>
  <c r="BE160"/>
  <c r="BE167"/>
  <c r="BE169"/>
  <c r="BE177"/>
  <c r="BE179"/>
  <c r="BE184"/>
  <c r="BE186"/>
  <c r="BE190"/>
  <c r="BE200"/>
  <c r="BE202"/>
  <c r="BE204"/>
  <c r="BE213"/>
  <c r="BE217"/>
  <c r="BE221"/>
  <c r="BE223"/>
  <c r="BE225"/>
  <c r="BE236"/>
  <c r="BE242"/>
  <c r="BE244"/>
  <c r="BE246"/>
  <c r="BE251"/>
  <c r="BE255"/>
  <c r="BE259"/>
  <c r="BE264"/>
  <c r="BE279"/>
  <c r="BE287"/>
  <c r="BE291"/>
  <c r="BE294"/>
  <c r="BK286"/>
  <c r="J286"/>
  <c r="J108"/>
  <c r="BK290"/>
  <c r="J290"/>
  <c r="J110"/>
  <c r="BK293"/>
  <c r="J293"/>
  <c r="J111"/>
  <c r="F32"/>
  <c i="1" r="BA95"/>
  <c r="BA94"/>
  <c r="W30"/>
  <c i="2" r="F35"/>
  <c i="1" r="BD95"/>
  <c r="BD94"/>
  <c r="W33"/>
  <c i="2" r="F33"/>
  <c i="1" r="BB95"/>
  <c r="BB94"/>
  <c r="W31"/>
  <c i="2" r="J32"/>
  <c i="1" r="AW95"/>
  <c i="2" r="F34"/>
  <c i="1" r="BC95"/>
  <c r="BC94"/>
  <c r="AY94"/>
  <c i="2" l="1" r="P175"/>
  <c r="T175"/>
  <c r="P130"/>
  <c r="P129"/>
  <c i="1" r="AU95"/>
  <c i="2" r="R175"/>
  <c r="BK175"/>
  <c r="J175"/>
  <c r="J101"/>
  <c r="T130"/>
  <c r="T129"/>
  <c r="R130"/>
  <c r="R129"/>
  <c r="BK130"/>
  <c r="J130"/>
  <c r="J95"/>
  <c r="J176"/>
  <c r="J102"/>
  <c r="BK285"/>
  <c r="J285"/>
  <c r="J107"/>
  <c r="BK289"/>
  <c r="J289"/>
  <c r="J109"/>
  <c i="1" r="AU94"/>
  <c r="AW94"/>
  <c r="AK30"/>
  <c r="AX94"/>
  <c i="2" r="F31"/>
  <c i="1" r="AZ95"/>
  <c r="AZ94"/>
  <c r="W29"/>
  <c r="W32"/>
  <c i="2" r="J31"/>
  <c i="1" r="AV95"/>
  <c r="AT95"/>
  <c i="2" l="1" r="BK129"/>
  <c r="J129"/>
  <c r="J94"/>
  <c i="1" r="AV94"/>
  <c r="AK29"/>
  <c i="2" l="1" r="J28"/>
  <c i="1" r="AG95"/>
  <c r="AN95"/>
  <c r="AT94"/>
  <c i="2" l="1" r="J37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<sst xmlns="http://schemas.openxmlformats.org/spreadsheetml/2006/main">
  <si>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</si>
  <si>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</si>
  <si>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</si>
  <si>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</si>
  <si>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</si>
  <si>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{364b2a50-f5d3-4a7f-b7f9-cb728fde0f88}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</si>
  <si>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</si>
  <si>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</si>
  <si>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</si>
  <si>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</si>
  <si>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</si>
  <si>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</si>
  <si>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</si>
  <si>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</si>
  <si>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ZUS-SPOLCENTRCHODBA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</si>
  <si>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</si>
  <si>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</si>
  <si>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CHODBA 1. PP</t>
  </si>
  <si>
    <t>KSO:</t>
  </si>
  <si>
    <t>CC-CZ:</t>
  </si>
  <si>
    <t>Místo:</t>
  </si>
  <si>
    <t>RYCHNOV nad KNĚŽNOU</t>
  </si>
  <si>
    <t>Datum:</t>
  </si>
  <si>
    <t>31. 3. 2020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</si>
  <si>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</si>
  <si>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</si>
  <si>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</si>
  <si>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</si>
  <si>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</si>
  <si>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</si>
  <si>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</si>
  <si>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ATELIER H1&amp; ATELIER HÁJEK s.r.o.</t>
  </si>
  <si>
    <t>True</t>
  </si>
  <si>
    <t>Zpracovatel:</t>
  </si>
  <si>
    <t>ERŠILOVÁ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</si>
  <si>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</si>
  <si>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</si>
  <si>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</si>
  <si>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</si>
  <si>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</si>
  <si>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</si>
  <si>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</si>
  <si>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</si>
  <si>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</si>
  <si>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</si>
  <si>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</si>
  <si>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</si>
  <si>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</si>
  <si>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</si>
  <si>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</si>
  <si>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</si>
  <si>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</si>
  <si>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</si>
  <si>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</si>
  <si>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</si>
  <si>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</si>
  <si>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</si>
  <si>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</si>
  <si>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</si>
  <si>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</si>
  <si>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</si>
  <si>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</si>
  <si>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</si>
  <si>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</si>
  <si>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</si>
  <si>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</si>
  <si>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</si>
  <si>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</si>
  <si>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</si>
  <si>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</si>
  <si>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</si>
  <si>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</si>
  <si>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</si>
  <si>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</si>
  <si>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</si>
  <si>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</si>
  <si>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</si>
  <si>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</si>
  <si>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</si>
  <si>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</si>
  <si>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</si>
  <si>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</si>
  <si>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</si>
  <si>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</si>
  <si>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</si>
  <si>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</si>
  <si>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</si>
  <si>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</si>
  <si>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</si>
  <si>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</si>
  <si>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</si>
  <si>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</si>
  <si>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</si>
  <si>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</si>
  <si>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</si>
  <si>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</si>
  <si>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</si>
  <si>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</si>
  <si>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</si>
  <si>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</si>
  <si>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</si>
  <si>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</si>
  <si>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</si>
  <si>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</si>
  <si>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</si>
  <si>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</si>
  <si>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</si>
  <si>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</si>
  <si>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</si>
  <si>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</si>
  <si>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</si>
  <si>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</si>
  <si>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</si>
  <si>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</si>
  <si>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</si>
  <si>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</si>
  <si>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</si>
  <si>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</si>
  <si>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</si>
  <si>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</si>
  <si>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</si>
  <si>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</si>
  <si>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</si>
  <si>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</si>
  <si>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</si>
  <si>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</si>
  <si>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</si>
  <si>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</si>
  <si>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</si>
  <si>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4</t>
  </si>
  <si>
    <t>741762891</t>
  </si>
  <si>
    <t>VV</t>
  </si>
  <si>
    <t>1,75*3,0-1,45*1,97</t>
  </si>
  <si>
    <t>342291111</t>
  </si>
  <si>
    <t>Ukotvení příček montážní polyuretanovou pěnou tl příčky do 100 mm</t>
  </si>
  <si>
    <t>m</t>
  </si>
  <si>
    <t>360070493</t>
  </si>
  <si>
    <t>3,0*2</t>
  </si>
  <si>
    <t>6</t>
  </si>
  <si>
    <t>Úpravy povrchů, podlahy a osazování výplní</t>
  </si>
  <si>
    <t>612325121</t>
  </si>
  <si>
    <t>Vápenocementová štuková omítka rýh ve stěnách šířky do 150 mm</t>
  </si>
  <si>
    <t>-1178607430</t>
  </si>
  <si>
    <t xml:space="preserve">"vyb příčka"  (2,0*2+1,45)*0,15</t>
  </si>
  <si>
    <t>612325225</t>
  </si>
  <si>
    <t>Vápenocementová štuková omítka malých ploch do 4,0 m2 na stěnách</t>
  </si>
  <si>
    <t>kus</t>
  </si>
  <si>
    <t>-482246722</t>
  </si>
  <si>
    <t>"nová příčka" 2</t>
  </si>
  <si>
    <t>5</t>
  </si>
  <si>
    <t>631312141</t>
  </si>
  <si>
    <t>Doplnění rýh v dosavadních mazaninách betonem prostým</t>
  </si>
  <si>
    <t>m3</t>
  </si>
  <si>
    <t>-1692779996</t>
  </si>
  <si>
    <t xml:space="preserve">"bouraná příčka"  1,93*0,05*0,15</t>
  </si>
  <si>
    <t>633811111</t>
  </si>
  <si>
    <t>Broušení nerovností betonových podlah do 2 mm -pod novou dlažbu</t>
  </si>
  <si>
    <t>1617160474</t>
  </si>
  <si>
    <t>93,249</t>
  </si>
  <si>
    <t>7</t>
  </si>
  <si>
    <t>642945112</t>
  </si>
  <si>
    <t>Osazování protipožárních nebo protiplynových zárubní dveří dvoukřídlových do 6,5 m2</t>
  </si>
  <si>
    <t>-617842166</t>
  </si>
  <si>
    <t>8</t>
  </si>
  <si>
    <t>M</t>
  </si>
  <si>
    <t>55331409</t>
  </si>
  <si>
    <t>zárubeň ocelová pro běžné zdění a pórobeton s drážkou 100 dvoukřídlá 1600</t>
  </si>
  <si>
    <t>1134795525</t>
  </si>
  <si>
    <t>9</t>
  </si>
  <si>
    <t>Ostatní konstrukce a práce-bourání</t>
  </si>
  <si>
    <t>949101111</t>
  </si>
  <si>
    <t>Lešení pomocné pro objekty pozemních staveb s lešeňovou podlahou v do 1,9 m zatížení do 150 kg/m2</t>
  </si>
  <si>
    <t>1562173991</t>
  </si>
  <si>
    <t>(21,045*2)*1,75+1,6*4,05+2,8*0,25</t>
  </si>
  <si>
    <t>10</t>
  </si>
  <si>
    <t>96102232</t>
  </si>
  <si>
    <t xml:space="preserve">Zednické  práce pro řemesla</t>
  </si>
  <si>
    <t>hod</t>
  </si>
  <si>
    <t>-1636606935</t>
  </si>
  <si>
    <t>11</t>
  </si>
  <si>
    <t>96102233</t>
  </si>
  <si>
    <t xml:space="preserve">Bourací   práce pro řemesla</t>
  </si>
  <si>
    <t>309940940</t>
  </si>
  <si>
    <t>12</t>
  </si>
  <si>
    <t>727111116</t>
  </si>
  <si>
    <t>Prostup předizolovaného kovového potrubí D 54 mm stěnou požární odolnost EI 60-120</t>
  </si>
  <si>
    <t>16</t>
  </si>
  <si>
    <t>774678161</t>
  </si>
  <si>
    <t>13</t>
  </si>
  <si>
    <t>962031133</t>
  </si>
  <si>
    <t>Bourání příček z cihel pálených na MVC tl do 150 mm</t>
  </si>
  <si>
    <t>352466959</t>
  </si>
  <si>
    <t>1,93*3,0-1,45*1,97</t>
  </si>
  <si>
    <t>14</t>
  </si>
  <si>
    <t>965081213</t>
  </si>
  <si>
    <t>Bourání podlah z dlaždic keramických nebo xylolitových tl do 10 mm plochy přes 1 m2</t>
  </si>
  <si>
    <t>171817435</t>
  </si>
  <si>
    <t xml:space="preserve">"001"  21,05*1,75*2</t>
  </si>
  <si>
    <t xml:space="preserve">"001a"  (1,58+1,71)*4,03+1,71*0,5+1,95*2,8</t>
  </si>
  <si>
    <t>Součet</t>
  </si>
  <si>
    <t>968072456</t>
  </si>
  <si>
    <t>Vybourání kovových dveřních zárubní pl přes 2 m2</t>
  </si>
  <si>
    <t>-1472521240</t>
  </si>
  <si>
    <t>1,45*1,97</t>
  </si>
  <si>
    <t>997</t>
  </si>
  <si>
    <t>Přesun sutě</t>
  </si>
  <si>
    <t>997013501</t>
  </si>
  <si>
    <t>Odvoz suti a vybouraných hmot na skládku nebo meziskládku do 1 km se složením</t>
  </si>
  <si>
    <t>t</t>
  </si>
  <si>
    <t>-1657103887</t>
  </si>
  <si>
    <t>4,468</t>
  </si>
  <si>
    <t>17</t>
  </si>
  <si>
    <t>997013509</t>
  </si>
  <si>
    <t>Příplatek k odvozu suti a vybouraných hmot na skládku ZKD 1 km přes 1 km</t>
  </si>
  <si>
    <t>773472474</t>
  </si>
  <si>
    <t>4,468*9</t>
  </si>
  <si>
    <t>18</t>
  </si>
  <si>
    <t>9970138</t>
  </si>
  <si>
    <t>Poplatek za uložení na skládce (skládkovné) stavebního odpadu směsného</t>
  </si>
  <si>
    <t>-1010957431</t>
  </si>
  <si>
    <t>998</t>
  </si>
  <si>
    <t>Přesun hmot</t>
  </si>
  <si>
    <t>19</t>
  </si>
  <si>
    <t>998011001</t>
  </si>
  <si>
    <t>Přesun hmot pro budovy zděné v do 6 m</t>
  </si>
  <si>
    <t>-1465310</t>
  </si>
  <si>
    <t>PSV</t>
  </si>
  <si>
    <t>Práce a dodávky PSV</t>
  </si>
  <si>
    <t>763</t>
  </si>
  <si>
    <t>Konstrukce suché výstavby</t>
  </si>
  <si>
    <t>20</t>
  </si>
  <si>
    <t>763131511</t>
  </si>
  <si>
    <t>SDK podhled deska 1xA 12,5 bez izolace jednovrstvá spodní kce profil CD+UD</t>
  </si>
  <si>
    <t>-284502053</t>
  </si>
  <si>
    <t xml:space="preserve">"001"   (1,105+1,2+1,3+1,65+3,31+1,83)*1,75</t>
  </si>
  <si>
    <t>763131541</t>
  </si>
  <si>
    <t>SDK podhled desky DF 12,5 bez izolace jednovrstvá spodní kce profil CD+UD EI 45</t>
  </si>
  <si>
    <t>-163473902</t>
  </si>
  <si>
    <t xml:space="preserve">"001 a"  1,6*4,05+2,8*0,22</t>
  </si>
  <si>
    <t>22</t>
  </si>
  <si>
    <t>763131712</t>
  </si>
  <si>
    <t>SDK podhled napojení na jiný druh podhledu</t>
  </si>
  <si>
    <t>1844597183</t>
  </si>
  <si>
    <t>1,75*11</t>
  </si>
  <si>
    <t>23</t>
  </si>
  <si>
    <t>763131714</t>
  </si>
  <si>
    <t>SDK podhled základní penetrační nátěr</t>
  </si>
  <si>
    <t>-1052048642</t>
  </si>
  <si>
    <t>25,287</t>
  </si>
  <si>
    <t>24</t>
  </si>
  <si>
    <t>763131721</t>
  </si>
  <si>
    <t>SDK podhled skoková změna v do 0,5 m</t>
  </si>
  <si>
    <t>-1157829388</t>
  </si>
  <si>
    <t>1,75*12+4,05+2,8</t>
  </si>
  <si>
    <t>25</t>
  </si>
  <si>
    <t>763131765</t>
  </si>
  <si>
    <t>Příplatek k SDK podhledu za výšku zavěšení přes 0,5 do 1,0 m</t>
  </si>
  <si>
    <t>1666133722</t>
  </si>
  <si>
    <t>26</t>
  </si>
  <si>
    <t>763135102</t>
  </si>
  <si>
    <t xml:space="preserve">Montáž akust  kazetového podhledu z kazet 600x600 mm na zavěšenou polozapuštěnou nosnou konstrukci</t>
  </si>
  <si>
    <t>-431096582</t>
  </si>
  <si>
    <t xml:space="preserve">"001"  21,045*2*1,75</t>
  </si>
  <si>
    <t xml:space="preserve">"-pevný SDK"   </t>
  </si>
  <si>
    <t xml:space="preserve">"001"   -(1,105+1,2+1,3+1,65+3,31+1,83)*1,75</t>
  </si>
  <si>
    <t>27</t>
  </si>
  <si>
    <t>59030571</t>
  </si>
  <si>
    <t xml:space="preserve">podhled kazetový bez děrování polozapuštěná hrana tl 10mm 600x600mm - akustický -  -dle popisu na výkrese D1.1b1.a</t>
  </si>
  <si>
    <t>32</t>
  </si>
  <si>
    <t>1839946508</t>
  </si>
  <si>
    <t>55,467</t>
  </si>
  <si>
    <t>55,467*1,05 'Přepočtené koeficientem množství</t>
  </si>
  <si>
    <t>28</t>
  </si>
  <si>
    <t>763164636</t>
  </si>
  <si>
    <t>SDK obklad kcí tvaru U š do 1,2 m desky 1xDF 15</t>
  </si>
  <si>
    <t>-979507718</t>
  </si>
  <si>
    <t xml:space="preserve">"SDK opláštění"   2,3*3</t>
  </si>
  <si>
    <t>29</t>
  </si>
  <si>
    <t>7631712120</t>
  </si>
  <si>
    <t xml:space="preserve">Montáž + dod revizních klapek SDK kcí vel. do 0,25 m2 pro podhledy  </t>
  </si>
  <si>
    <t>-693913094</t>
  </si>
  <si>
    <t>30</t>
  </si>
  <si>
    <t>998763401</t>
  </si>
  <si>
    <t>Přesun hmot procentní pro sádrokartonové konstrukce v objektech v do 6 m</t>
  </si>
  <si>
    <t>%</t>
  </si>
  <si>
    <t>-729197570</t>
  </si>
  <si>
    <t>766</t>
  </si>
  <si>
    <t>Konstrukce truhlářské</t>
  </si>
  <si>
    <t>31</t>
  </si>
  <si>
    <t>766660031</t>
  </si>
  <si>
    <t xml:space="preserve">1/po   Montáž dveřních křídel otvíravých dvoukřídlových požárních do ocelové zárubně</t>
  </si>
  <si>
    <t>762718093</t>
  </si>
  <si>
    <t xml:space="preserve">"1/po 145/197"   1</t>
  </si>
  <si>
    <t>SLD.0011307</t>
  </si>
  <si>
    <t>dveře vnitřní požárně odolné, prosklené ,odolnost EI (EW) 45 DP1, 2křídlové 145 x 197 cm, kování, zámek FAB do klíč systému- dle popisu v tabulce</t>
  </si>
  <si>
    <t>-1800811367</t>
  </si>
  <si>
    <t>33</t>
  </si>
  <si>
    <t>766664957</t>
  </si>
  <si>
    <t>Výměna zámku interiérových dveří</t>
  </si>
  <si>
    <t>-993054853</t>
  </si>
  <si>
    <t>34</t>
  </si>
  <si>
    <t>766664958</t>
  </si>
  <si>
    <t>Výměna klik se štítky interiérových dveří</t>
  </si>
  <si>
    <t>-1143726535</t>
  </si>
  <si>
    <t>35</t>
  </si>
  <si>
    <t>54914624</t>
  </si>
  <si>
    <t>kování dveřní vrchní klika včetně štítu a montážního materiálu brouš nerez</t>
  </si>
  <si>
    <t>-833177257</t>
  </si>
  <si>
    <t>36</t>
  </si>
  <si>
    <t>7830002250</t>
  </si>
  <si>
    <t xml:space="preserve">Vyvěšení a zavěšení  dveřních nebo okenních jednoduchých křídel</t>
  </si>
  <si>
    <t>-350447825</t>
  </si>
  <si>
    <t>0,8*1,97*15+0,9*1,97*3+1,45*1,97*1</t>
  </si>
  <si>
    <t>37</t>
  </si>
  <si>
    <t>998766201</t>
  </si>
  <si>
    <t>Přesun hmot procentní pro konstrukce truhlářské v objektech v do 6 m</t>
  </si>
  <si>
    <t>913719982</t>
  </si>
  <si>
    <t>771</t>
  </si>
  <si>
    <t>Podlahy z dlaždic</t>
  </si>
  <si>
    <t>38</t>
  </si>
  <si>
    <t>771111011</t>
  </si>
  <si>
    <t>Vysátí podkladu před pokládkou dlažby</t>
  </si>
  <si>
    <t>-330334437</t>
  </si>
  <si>
    <t>39</t>
  </si>
  <si>
    <t>771121011</t>
  </si>
  <si>
    <t>Nátěr penetrační na podlahu</t>
  </si>
  <si>
    <t>-1259066700</t>
  </si>
  <si>
    <t>40</t>
  </si>
  <si>
    <t>771151024</t>
  </si>
  <si>
    <t>Samonivelační stěrka podlah pevnosti 30 MPa tl 10 mm</t>
  </si>
  <si>
    <t>306611696</t>
  </si>
  <si>
    <t>41</t>
  </si>
  <si>
    <t>771474113</t>
  </si>
  <si>
    <t>Montáž soklů z dlaždic keramických rovných flexibilní lepidlo v do 120 mm</t>
  </si>
  <si>
    <t>-1850413783</t>
  </si>
  <si>
    <t xml:space="preserve">"001"   (21,045*2+1,73)*2-(0,8*19+0,9*2+0,7+1,45*2)</t>
  </si>
  <si>
    <t>"002"(1,6+1,71+4,05+2,8)*2-1,45-1,4-1,5</t>
  </si>
  <si>
    <t>42</t>
  </si>
  <si>
    <t>771574261</t>
  </si>
  <si>
    <t>Montáž podlah keramických velkoformát pro mechanické zatížení protiskluzných lepených flexibilním lepidlem do 4 ks/ m2</t>
  </si>
  <si>
    <t>-618201621</t>
  </si>
  <si>
    <t>43</t>
  </si>
  <si>
    <t>LSS.TRU61069</t>
  </si>
  <si>
    <t>Dlaždice slinutá , matný povrch, protiskluzná R10/B, otěruvzdor PE cem odolná , 598 x 598 x 10 mm</t>
  </si>
  <si>
    <t>230325934</t>
  </si>
  <si>
    <t>93,249+83,01*0,1</t>
  </si>
  <si>
    <t>101,55*1,15 'Přepočtené koeficientem množství</t>
  </si>
  <si>
    <t>44</t>
  </si>
  <si>
    <t>771577114</t>
  </si>
  <si>
    <t>Příplatek k montáži podlah keramických lepených flexibilním lepidlem za spárování tmelem dvousložkovým</t>
  </si>
  <si>
    <t>1898596881</t>
  </si>
  <si>
    <t>116,783/1,15</t>
  </si>
  <si>
    <t>45</t>
  </si>
  <si>
    <t>771577115</t>
  </si>
  <si>
    <t>Příplatek k montáži podlah keramických lepených flexibilním lepidlem za lepení dvousložkovým lepidlem</t>
  </si>
  <si>
    <t>1050319084</t>
  </si>
  <si>
    <t>101,55</t>
  </si>
  <si>
    <t>46</t>
  </si>
  <si>
    <t>771591112</t>
  </si>
  <si>
    <t>Izolace pod dlažbu nátěrem nebo stěrkou ve dvou vrstvách</t>
  </si>
  <si>
    <t>1855025083</t>
  </si>
  <si>
    <t>47</t>
  </si>
  <si>
    <t>771591185</t>
  </si>
  <si>
    <t xml:space="preserve">Podlahy  řezání keramických dlaždic rovné</t>
  </si>
  <si>
    <t>1674720942</t>
  </si>
  <si>
    <t>50</t>
  </si>
  <si>
    <t>48</t>
  </si>
  <si>
    <t>998771201</t>
  </si>
  <si>
    <t>Přesun hmot procentní pro podlahy z dlaždic v objektech v do 6 m</t>
  </si>
  <si>
    <t>895355441</t>
  </si>
  <si>
    <t>783</t>
  </si>
  <si>
    <t>Dokončovací práce - nátěry</t>
  </si>
  <si>
    <t>49</t>
  </si>
  <si>
    <t>783000111</t>
  </si>
  <si>
    <t>Ochrana svislých ploch při provádění nátěrů olepením páskou nebo fólií - zárubně</t>
  </si>
  <si>
    <t>1464068193</t>
  </si>
  <si>
    <t>(0,8+2,0*2)*2*15+(1,5+2,0*2)*2*2+(0,9+2,0*2)*2*2</t>
  </si>
  <si>
    <t>58124833</t>
  </si>
  <si>
    <t>páska pro malířské potřeby maskovací krepová 19mmx50m</t>
  </si>
  <si>
    <t>458771643</t>
  </si>
  <si>
    <t>185,6</t>
  </si>
  <si>
    <t>185,6*1,05 'Přepočtené koeficientem množství</t>
  </si>
  <si>
    <t>51</t>
  </si>
  <si>
    <t>783000201</t>
  </si>
  <si>
    <t>Přemístění okenních nebo dveřních křídel pro zhotovení nátěrů vodorovné do 50 m</t>
  </si>
  <si>
    <t>1703183785</t>
  </si>
  <si>
    <t>52</t>
  </si>
  <si>
    <t>783101203</t>
  </si>
  <si>
    <t>Jemné obroušení podkladu truhlářských konstrukcí před provedením nátěru</t>
  </si>
  <si>
    <t>-1815969598</t>
  </si>
  <si>
    <t>63,631</t>
  </si>
  <si>
    <t>53</t>
  </si>
  <si>
    <t>783101401</t>
  </si>
  <si>
    <t>Ometení podkladu truhlářských konstrukcí před provedením nátěru stáv dveře</t>
  </si>
  <si>
    <t>-181907024</t>
  </si>
  <si>
    <t>(0,8*1,97*15+0,9*1,97*3+1,45*1,97*1)*2</t>
  </si>
  <si>
    <t>54</t>
  </si>
  <si>
    <t>783114101</t>
  </si>
  <si>
    <t>Základní jednonásobný syntetický nátěr truhlářských konstrukcí</t>
  </si>
  <si>
    <t>719194472</t>
  </si>
  <si>
    <t>55</t>
  </si>
  <si>
    <t>783117101</t>
  </si>
  <si>
    <t>Krycí jednonásobný syntetický nátěr truhlářských konstrukcí</t>
  </si>
  <si>
    <t>-145360071</t>
  </si>
  <si>
    <t>56</t>
  </si>
  <si>
    <t>783306801</t>
  </si>
  <si>
    <t>Odstranění nátěru ze zámečnických konstrukcí obroušením</t>
  </si>
  <si>
    <t>592641827</t>
  </si>
  <si>
    <t>"stáv zárubně"</t>
  </si>
  <si>
    <t>1,2*18+2,0*2</t>
  </si>
  <si>
    <t>57</t>
  </si>
  <si>
    <t>783314101</t>
  </si>
  <si>
    <t xml:space="preserve">Základní jednonásobný syntetický nátěr zámečnických konstrukcí  zárubně</t>
  </si>
  <si>
    <t>1826792096</t>
  </si>
  <si>
    <t xml:space="preserve">"stávající"     25,6</t>
  </si>
  <si>
    <t>58</t>
  </si>
  <si>
    <t>783315101</t>
  </si>
  <si>
    <t>Mezinátěr jednonásobný syntetický standardní zámečnických konstrukcí</t>
  </si>
  <si>
    <t>-415456990</t>
  </si>
  <si>
    <t>25,6</t>
  </si>
  <si>
    <t>59</t>
  </si>
  <si>
    <t>783317101</t>
  </si>
  <si>
    <t>Krycí jednonásobný syntetický standardní nátěr zámečnických konstrukcí</t>
  </si>
  <si>
    <t>2046722165</t>
  </si>
  <si>
    <t>784</t>
  </si>
  <si>
    <t>Dokončovací práce - malby a tapety</t>
  </si>
  <si>
    <t>60</t>
  </si>
  <si>
    <t>784111001</t>
  </si>
  <si>
    <t>Oprášení (ometení ) podkladu v místnostech výšky do 3,80 m</t>
  </si>
  <si>
    <t>-1595642254</t>
  </si>
  <si>
    <t xml:space="preserve">"stropy- pevný SDK+ malba"   25,25+27,85*0,15+6,85*1,75</t>
  </si>
  <si>
    <t xml:space="preserve">"stěny 001"  (21,05*2+1,73)*2*2,4</t>
  </si>
  <si>
    <t>"001a"(3,3+6,85)*2*2,9</t>
  </si>
  <si>
    <t>61</t>
  </si>
  <si>
    <t>784171101</t>
  </si>
  <si>
    <t>Zakrytí vnitřních podlah včetně pozdějšího odkrytí</t>
  </si>
  <si>
    <t>-1883209477</t>
  </si>
  <si>
    <t>93,25</t>
  </si>
  <si>
    <t>62</t>
  </si>
  <si>
    <t>784181111</t>
  </si>
  <si>
    <t>Základní silikátová jednonásobná penetrace podkladu v místnostech výšky do 3,80m</t>
  </si>
  <si>
    <t>-10059686</t>
  </si>
  <si>
    <t>63</t>
  </si>
  <si>
    <t>784211101</t>
  </si>
  <si>
    <t>Dvojnásobné bílé malby ze směsí za mokra výborně otěruvzdorných v místnostech výšky do 3,80 m</t>
  </si>
  <si>
    <t>952622469</t>
  </si>
  <si>
    <t>310,669</t>
  </si>
  <si>
    <t>Práce a dodávky M</t>
  </si>
  <si>
    <t>21-M</t>
  </si>
  <si>
    <t>Elektromontáže</t>
  </si>
  <si>
    <t>64</t>
  </si>
  <si>
    <t>21-M1</t>
  </si>
  <si>
    <t>kpl</t>
  </si>
  <si>
    <t>-2065207789</t>
  </si>
  <si>
    <t>VRN</t>
  </si>
  <si>
    <t>Vedlejší rozpočtové náklady</t>
  </si>
  <si>
    <t>VRN3</t>
  </si>
  <si>
    <t>Zařízení staveniště</t>
  </si>
  <si>
    <t>65</t>
  </si>
  <si>
    <t>031002000</t>
  </si>
  <si>
    <t>Související práce pro zařízení staveniště</t>
  </si>
  <si>
    <t>%…</t>
  </si>
  <si>
    <t>1024</t>
  </si>
  <si>
    <t>-886760456</t>
  </si>
  <si>
    <t>VRN7</t>
  </si>
  <si>
    <t>Provozní vlivy</t>
  </si>
  <si>
    <t>66</t>
  </si>
  <si>
    <t>079002000</t>
  </si>
  <si>
    <t>Ostatní provozní vlivy + ochrana neupravovaných prostor</t>
  </si>
  <si>
    <t>-2026709862</t>
  </si>
  <si>
    <t>0,5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</si>
</sst>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ZUS-SPOLCENTRCHODBA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CHODBA 1. PP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RYCHNOV nad KNĚŽNOU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31. 3. 2020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ATELIER H1&amp; ATELIER HÁJEK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ERŠILOVÁ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50.25" customHeight="1">
      <c r="A95" s="118" t="s">
        <v>79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'ZUS-SPOLCENTRCHODBA - CHO...'!J28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'ZUS-SPOLCENTRCHODBA - CHO...'!P129</f>
        <v>0</v>
      </c>
      <c r="AV95" s="127">
        <f>'ZUS-SPOLCENTRCHODBA - CHO...'!J31</f>
        <v>0</v>
      </c>
      <c r="AW95" s="127">
        <f>'ZUS-SPOLCENTRCHODBA - CHO...'!J32</f>
        <v>0</v>
      </c>
      <c r="AX95" s="127">
        <f>'ZUS-SPOLCENTRCHODBA - CHO...'!J33</f>
        <v>0</v>
      </c>
      <c r="AY95" s="127">
        <f>'ZUS-SPOLCENTRCHODBA - CHO...'!J34</f>
        <v>0</v>
      </c>
      <c r="AZ95" s="127">
        <f>'ZUS-SPOLCENTRCHODBA - CHO...'!F31</f>
        <v>0</v>
      </c>
      <c r="BA95" s="127">
        <f>'ZUS-SPOLCENTRCHODBA - CHO...'!F32</f>
        <v>0</v>
      </c>
      <c r="BB95" s="127">
        <f>'ZUS-SPOLCENTRCHODBA - CHO...'!F33</f>
        <v>0</v>
      </c>
      <c r="BC95" s="127">
        <f>'ZUS-SPOLCENTRCHODBA - CHO...'!F34</f>
        <v>0</v>
      </c>
      <c r="BD95" s="129">
        <f>'ZUS-SPOLCENTRCHODBA - CHO...'!F35</f>
        <v>0</v>
      </c>
      <c r="BE95" s="7"/>
      <c r="BT95" s="130" t="s">
        <v>81</v>
      </c>
      <c r="BU95" s="130" t="s">
        <v>82</v>
      </c>
      <c r="BV95" s="130" t="s">
        <v>77</v>
      </c>
      <c r="BW95" s="130" t="s">
        <v>5</v>
      </c>
      <c r="BX95" s="130" t="s">
        <v>78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n91U+ctfruJTdI2tilaldjXUUq4LfJVkfH70JdZHA84TbEI61DI5qabsZ/qlBJr9FW32ayaT4CtkA4wv9VzAPw==" hashValue="BxNzlYhzDeGsUhchThHSASZrtKDan6udA4WQMNkpL+15SyBjv1YMc1uNeOxufvAJ9eVTAy68fA0j91bJYKdZu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ZUS-SPOLCENTRCHODBA - CH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83</v>
      </c>
    </row>
    <row r="4" s="1" customFormat="1" ht="24.96" customHeight="1">
      <c r="B4" s="20"/>
      <c r="D4" s="135" t="s">
        <v>84</v>
      </c>
      <c r="I4" s="131"/>
      <c r="L4" s="20"/>
      <c r="M4" s="136" t="s">
        <v>10</v>
      </c>
      <c r="AT4" s="17" t="s">
        <v>4</v>
      </c>
    </row>
    <row r="5" s="1" customFormat="1" ht="6.96" customHeight="1">
      <c r="B5" s="20"/>
      <c r="I5" s="131"/>
      <c r="L5" s="20"/>
    </row>
    <row r="6" s="2" customFormat="1" ht="12" customHeight="1">
      <c r="A6" s="38"/>
      <c r="B6" s="44"/>
      <c r="C6" s="38"/>
      <c r="D6" s="137" t="s">
        <v>16</v>
      </c>
      <c r="E6" s="38"/>
      <c r="F6" s="38"/>
      <c r="G6" s="38"/>
      <c r="H6" s="38"/>
      <c r="I6" s="1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9" t="s">
        <v>17</v>
      </c>
      <c r="F7" s="38"/>
      <c r="G7" s="38"/>
      <c r="H7" s="38"/>
      <c r="I7" s="1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1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7" t="s">
        <v>18</v>
      </c>
      <c r="E9" s="38"/>
      <c r="F9" s="140" t="s">
        <v>1</v>
      </c>
      <c r="G9" s="38"/>
      <c r="H9" s="38"/>
      <c r="I9" s="141" t="s">
        <v>19</v>
      </c>
      <c r="J9" s="140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7" t="s">
        <v>20</v>
      </c>
      <c r="E10" s="38"/>
      <c r="F10" s="140" t="s">
        <v>21</v>
      </c>
      <c r="G10" s="38"/>
      <c r="H10" s="38"/>
      <c r="I10" s="141" t="s">
        <v>22</v>
      </c>
      <c r="J10" s="142" t="str">
        <f>'Rekapitulace stavby'!AN8</f>
        <v>31. 3. 2020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1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24</v>
      </c>
      <c r="E12" s="38"/>
      <c r="F12" s="38"/>
      <c r="G12" s="38"/>
      <c r="H12" s="38"/>
      <c r="I12" s="141" t="s">
        <v>25</v>
      </c>
      <c r="J12" s="140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40" t="str">
        <f>IF('Rekapitulace stavby'!E11="","",'Rekapitulace stavby'!E11)</f>
        <v xml:space="preserve"> </v>
      </c>
      <c r="F13" s="38"/>
      <c r="G13" s="38"/>
      <c r="H13" s="38"/>
      <c r="I13" s="141" t="s">
        <v>27</v>
      </c>
      <c r="J13" s="140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1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7" t="s">
        <v>28</v>
      </c>
      <c r="E15" s="38"/>
      <c r="F15" s="38"/>
      <c r="G15" s="38"/>
      <c r="H15" s="38"/>
      <c r="I15" s="141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40"/>
      <c r="G16" s="140"/>
      <c r="H16" s="140"/>
      <c r="I16" s="141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1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7" t="s">
        <v>30</v>
      </c>
      <c r="E18" s="38"/>
      <c r="F18" s="38"/>
      <c r="G18" s="38"/>
      <c r="H18" s="38"/>
      <c r="I18" s="141" t="s">
        <v>25</v>
      </c>
      <c r="J18" s="140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0" t="s">
        <v>31</v>
      </c>
      <c r="F19" s="38"/>
      <c r="G19" s="38"/>
      <c r="H19" s="38"/>
      <c r="I19" s="141" t="s">
        <v>27</v>
      </c>
      <c r="J19" s="140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7" t="s">
        <v>33</v>
      </c>
      <c r="E21" s="38"/>
      <c r="F21" s="38"/>
      <c r="G21" s="38"/>
      <c r="H21" s="38"/>
      <c r="I21" s="141" t="s">
        <v>25</v>
      </c>
      <c r="J21" s="140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40" t="s">
        <v>34</v>
      </c>
      <c r="F22" s="38"/>
      <c r="G22" s="38"/>
      <c r="H22" s="38"/>
      <c r="I22" s="141" t="s">
        <v>27</v>
      </c>
      <c r="J22" s="140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7" t="s">
        <v>35</v>
      </c>
      <c r="E24" s="38"/>
      <c r="F24" s="38"/>
      <c r="G24" s="38"/>
      <c r="H24" s="38"/>
      <c r="I24" s="1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43"/>
      <c r="B25" s="144"/>
      <c r="C25" s="143"/>
      <c r="D25" s="143"/>
      <c r="E25" s="145" t="s">
        <v>1</v>
      </c>
      <c r="F25" s="145"/>
      <c r="G25" s="145"/>
      <c r="H25" s="145"/>
      <c r="I25" s="146"/>
      <c r="J25" s="143"/>
      <c r="K25" s="143"/>
      <c r="L25" s="147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8"/>
      <c r="E27" s="148"/>
      <c r="F27" s="148"/>
      <c r="G27" s="148"/>
      <c r="H27" s="148"/>
      <c r="I27" s="149"/>
      <c r="J27" s="148"/>
      <c r="K27" s="14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50" t="s">
        <v>36</v>
      </c>
      <c r="E28" s="38"/>
      <c r="F28" s="38"/>
      <c r="G28" s="38"/>
      <c r="H28" s="38"/>
      <c r="I28" s="138"/>
      <c r="J28" s="151">
        <f>ROUND(J129,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8"/>
      <c r="E29" s="148"/>
      <c r="F29" s="148"/>
      <c r="G29" s="148"/>
      <c r="H29" s="148"/>
      <c r="I29" s="149"/>
      <c r="J29" s="148"/>
      <c r="K29" s="14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52" t="s">
        <v>38</v>
      </c>
      <c r="G30" s="38"/>
      <c r="H30" s="38"/>
      <c r="I30" s="153" t="s">
        <v>37</v>
      </c>
      <c r="J30" s="152" t="s">
        <v>39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4" t="s">
        <v>40</v>
      </c>
      <c r="E31" s="137" t="s">
        <v>41</v>
      </c>
      <c r="F31" s="155">
        <f>ROUND((SUM(BE129:BE295)),  2)</f>
        <v>0</v>
      </c>
      <c r="G31" s="38"/>
      <c r="H31" s="38"/>
      <c r="I31" s="156">
        <v>0.20999999999999999</v>
      </c>
      <c r="J31" s="155">
        <f>ROUND(((SUM(BE129:BE295))*I31),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7" t="s">
        <v>42</v>
      </c>
      <c r="F32" s="155">
        <f>ROUND((SUM(BF129:BF295)),  2)</f>
        <v>0</v>
      </c>
      <c r="G32" s="38"/>
      <c r="H32" s="38"/>
      <c r="I32" s="156">
        <v>0.14999999999999999</v>
      </c>
      <c r="J32" s="155">
        <f>ROUND(((SUM(BF129:BF295))*I32),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7" t="s">
        <v>43</v>
      </c>
      <c r="F33" s="155">
        <f>ROUND((SUM(BG129:BG295)),  2)</f>
        <v>0</v>
      </c>
      <c r="G33" s="38"/>
      <c r="H33" s="38"/>
      <c r="I33" s="156">
        <v>0.20999999999999999</v>
      </c>
      <c r="J33" s="155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7" t="s">
        <v>44</v>
      </c>
      <c r="F34" s="155">
        <f>ROUND((SUM(BH129:BH295)),  2)</f>
        <v>0</v>
      </c>
      <c r="G34" s="38"/>
      <c r="H34" s="38"/>
      <c r="I34" s="156">
        <v>0.14999999999999999</v>
      </c>
      <c r="J34" s="155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5">
        <f>ROUND((SUM(BI129:BI295)),  2)</f>
        <v>0</v>
      </c>
      <c r="G35" s="38"/>
      <c r="H35" s="38"/>
      <c r="I35" s="156">
        <v>0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1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7"/>
      <c r="D37" s="158" t="s">
        <v>46</v>
      </c>
      <c r="E37" s="159"/>
      <c r="F37" s="159"/>
      <c r="G37" s="160" t="s">
        <v>47</v>
      </c>
      <c r="H37" s="161" t="s">
        <v>48</v>
      </c>
      <c r="I37" s="162"/>
      <c r="J37" s="163">
        <f>SUM(J28:J35)</f>
        <v>0</v>
      </c>
      <c r="K37" s="164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1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I39" s="131"/>
      <c r="L39" s="20"/>
    </row>
    <row r="40" s="1" customFormat="1" ht="14.4" customHeight="1">
      <c r="B40" s="20"/>
      <c r="I40" s="131"/>
      <c r="L40" s="20"/>
    </row>
    <row r="41" s="1" customFormat="1" ht="14.4" customHeight="1">
      <c r="B41" s="20"/>
      <c r="I41" s="131"/>
      <c r="L41" s="20"/>
    </row>
    <row r="42" s="1" customFormat="1" ht="14.4" customHeight="1">
      <c r="B42" s="20"/>
      <c r="I42" s="131"/>
      <c r="L42" s="20"/>
    </row>
    <row r="43" s="1" customFormat="1" ht="14.4" customHeight="1">
      <c r="B43" s="20"/>
      <c r="I43" s="131"/>
      <c r="L43" s="20"/>
    </row>
    <row r="44" s="1" customFormat="1" ht="14.4" customHeight="1">
      <c r="B44" s="20"/>
      <c r="I44" s="131"/>
      <c r="L44" s="20"/>
    </row>
    <row r="45" s="1" customFormat="1" ht="14.4" customHeight="1">
      <c r="B45" s="20"/>
      <c r="I45" s="131"/>
      <c r="L45" s="20"/>
    </row>
    <row r="46" s="1" customFormat="1" ht="14.4" customHeight="1">
      <c r="B46" s="20"/>
      <c r="I46" s="131"/>
      <c r="L46" s="20"/>
    </row>
    <row r="47" s="1" customFormat="1" ht="14.4" customHeight="1">
      <c r="B47" s="20"/>
      <c r="I47" s="131"/>
      <c r="L47" s="20"/>
    </row>
    <row r="48" s="1" customFormat="1" ht="14.4" customHeight="1">
      <c r="B48" s="20"/>
      <c r="I48" s="131"/>
      <c r="L48" s="20"/>
    </row>
    <row r="49" s="1" customFormat="1" ht="14.4" customHeight="1">
      <c r="B49" s="20"/>
      <c r="I49" s="131"/>
      <c r="L49" s="20"/>
    </row>
    <row r="50" s="2" customFormat="1" ht="14.4" customHeight="1">
      <c r="B50" s="63"/>
      <c r="D50" s="165" t="s">
        <v>49</v>
      </c>
      <c r="E50" s="166"/>
      <c r="F50" s="166"/>
      <c r="G50" s="165" t="s">
        <v>50</v>
      </c>
      <c r="H50" s="166"/>
      <c r="I50" s="167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8" t="s">
        <v>51</v>
      </c>
      <c r="E61" s="169"/>
      <c r="F61" s="170" t="s">
        <v>52</v>
      </c>
      <c r="G61" s="168" t="s">
        <v>51</v>
      </c>
      <c r="H61" s="169"/>
      <c r="I61" s="171"/>
      <c r="J61" s="172" t="s">
        <v>52</v>
      </c>
      <c r="K61" s="169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53</v>
      </c>
      <c r="E65" s="173"/>
      <c r="F65" s="173"/>
      <c r="G65" s="165" t="s">
        <v>54</v>
      </c>
      <c r="H65" s="173"/>
      <c r="I65" s="174"/>
      <c r="J65" s="173"/>
      <c r="K65" s="17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8" t="s">
        <v>51</v>
      </c>
      <c r="E76" s="169"/>
      <c r="F76" s="170" t="s">
        <v>52</v>
      </c>
      <c r="G76" s="168" t="s">
        <v>51</v>
      </c>
      <c r="H76" s="169"/>
      <c r="I76" s="171"/>
      <c r="J76" s="172" t="s">
        <v>52</v>
      </c>
      <c r="K76" s="169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85</v>
      </c>
      <c r="D82" s="40"/>
      <c r="E82" s="40"/>
      <c r="F82" s="40"/>
      <c r="G82" s="40"/>
      <c r="H82" s="40"/>
      <c r="I82" s="138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38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38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CHODBA 1. PP</v>
      </c>
      <c r="F85" s="40"/>
      <c r="G85" s="40"/>
      <c r="H85" s="40"/>
      <c r="I85" s="138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38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RYCHNOV nad KNĚŽNOU</v>
      </c>
      <c r="G87" s="40"/>
      <c r="H87" s="40"/>
      <c r="I87" s="141" t="s">
        <v>22</v>
      </c>
      <c r="J87" s="79" t="str">
        <f>IF(J10="","",J10)</f>
        <v>31. 3. 2020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38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40.05" customHeight="1">
      <c r="A89" s="38"/>
      <c r="B89" s="39"/>
      <c r="C89" s="32" t="s">
        <v>24</v>
      </c>
      <c r="D89" s="40"/>
      <c r="E89" s="40"/>
      <c r="F89" s="27" t="str">
        <f>E13</f>
        <v xml:space="preserve"> </v>
      </c>
      <c r="G89" s="40"/>
      <c r="H89" s="40"/>
      <c r="I89" s="141" t="s">
        <v>30</v>
      </c>
      <c r="J89" s="36" t="str">
        <f>E19</f>
        <v>ATELIER H1&amp; ATELIER HÁJEK s.r.o.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141" t="s">
        <v>33</v>
      </c>
      <c r="J90" s="36" t="str">
        <f>E22</f>
        <v>ERŠILOVÁ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138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81" t="s">
        <v>86</v>
      </c>
      <c r="D92" s="182"/>
      <c r="E92" s="182"/>
      <c r="F92" s="182"/>
      <c r="G92" s="182"/>
      <c r="H92" s="182"/>
      <c r="I92" s="183"/>
      <c r="J92" s="184" t="s">
        <v>87</v>
      </c>
      <c r="K92" s="182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38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85" t="s">
        <v>88</v>
      </c>
      <c r="D94" s="40"/>
      <c r="E94" s="40"/>
      <c r="F94" s="40"/>
      <c r="G94" s="40"/>
      <c r="H94" s="40"/>
      <c r="I94" s="138"/>
      <c r="J94" s="110">
        <f>J129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89</v>
      </c>
    </row>
    <row r="95" s="9" customFormat="1" ht="24.96" customHeight="1">
      <c r="A95" s="9"/>
      <c r="B95" s="186"/>
      <c r="C95" s="187"/>
      <c r="D95" s="188" t="s">
        <v>90</v>
      </c>
      <c r="E95" s="189"/>
      <c r="F95" s="189"/>
      <c r="G95" s="189"/>
      <c r="H95" s="189"/>
      <c r="I95" s="190"/>
      <c r="J95" s="191">
        <f>J130</f>
        <v>0</v>
      </c>
      <c r="K95" s="187"/>
      <c r="L95" s="19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3"/>
      <c r="C96" s="194"/>
      <c r="D96" s="195" t="s">
        <v>91</v>
      </c>
      <c r="E96" s="196"/>
      <c r="F96" s="196"/>
      <c r="G96" s="196"/>
      <c r="H96" s="196"/>
      <c r="I96" s="197"/>
      <c r="J96" s="198">
        <f>J131</f>
        <v>0</v>
      </c>
      <c r="K96" s="194"/>
      <c r="L96" s="199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3"/>
      <c r="C97" s="194"/>
      <c r="D97" s="195" t="s">
        <v>92</v>
      </c>
      <c r="E97" s="196"/>
      <c r="F97" s="196"/>
      <c r="G97" s="196"/>
      <c r="H97" s="196"/>
      <c r="I97" s="197"/>
      <c r="J97" s="198">
        <f>J136</f>
        <v>0</v>
      </c>
      <c r="K97" s="194"/>
      <c r="L97" s="19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3"/>
      <c r="C98" s="194"/>
      <c r="D98" s="195" t="s">
        <v>93</v>
      </c>
      <c r="E98" s="196"/>
      <c r="F98" s="196"/>
      <c r="G98" s="196"/>
      <c r="H98" s="196"/>
      <c r="I98" s="197"/>
      <c r="J98" s="198">
        <f>J149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94"/>
      <c r="D99" s="195" t="s">
        <v>94</v>
      </c>
      <c r="E99" s="196"/>
      <c r="F99" s="196"/>
      <c r="G99" s="196"/>
      <c r="H99" s="196"/>
      <c r="I99" s="197"/>
      <c r="J99" s="198">
        <f>J166</f>
        <v>0</v>
      </c>
      <c r="K99" s="19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94"/>
      <c r="D100" s="195" t="s">
        <v>95</v>
      </c>
      <c r="E100" s="196"/>
      <c r="F100" s="196"/>
      <c r="G100" s="196"/>
      <c r="H100" s="196"/>
      <c r="I100" s="197"/>
      <c r="J100" s="198">
        <f>J173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96</v>
      </c>
      <c r="E101" s="189"/>
      <c r="F101" s="189"/>
      <c r="G101" s="189"/>
      <c r="H101" s="189"/>
      <c r="I101" s="190"/>
      <c r="J101" s="191">
        <f>J175</f>
        <v>0</v>
      </c>
      <c r="K101" s="187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94"/>
      <c r="D102" s="195" t="s">
        <v>97</v>
      </c>
      <c r="E102" s="196"/>
      <c r="F102" s="196"/>
      <c r="G102" s="196"/>
      <c r="H102" s="196"/>
      <c r="I102" s="197"/>
      <c r="J102" s="198">
        <f>J176</f>
        <v>0</v>
      </c>
      <c r="K102" s="19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94"/>
      <c r="D103" s="195" t="s">
        <v>98</v>
      </c>
      <c r="E103" s="196"/>
      <c r="F103" s="196"/>
      <c r="G103" s="196"/>
      <c r="H103" s="196"/>
      <c r="I103" s="197"/>
      <c r="J103" s="198">
        <f>J203</f>
        <v>0</v>
      </c>
      <c r="K103" s="19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94"/>
      <c r="D104" s="195" t="s">
        <v>99</v>
      </c>
      <c r="E104" s="196"/>
      <c r="F104" s="196"/>
      <c r="G104" s="196"/>
      <c r="H104" s="196"/>
      <c r="I104" s="197"/>
      <c r="J104" s="198">
        <f>J216</f>
        <v>0</v>
      </c>
      <c r="K104" s="19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94"/>
      <c r="D105" s="195" t="s">
        <v>100</v>
      </c>
      <c r="E105" s="196"/>
      <c r="F105" s="196"/>
      <c r="G105" s="196"/>
      <c r="H105" s="196"/>
      <c r="I105" s="197"/>
      <c r="J105" s="198">
        <f>J245</f>
        <v>0</v>
      </c>
      <c r="K105" s="19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94"/>
      <c r="D106" s="195" t="s">
        <v>101</v>
      </c>
      <c r="E106" s="196"/>
      <c r="F106" s="196"/>
      <c r="G106" s="196"/>
      <c r="H106" s="196"/>
      <c r="I106" s="197"/>
      <c r="J106" s="198">
        <f>J271</f>
        <v>0</v>
      </c>
      <c r="K106" s="19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6"/>
      <c r="C107" s="187"/>
      <c r="D107" s="188" t="s">
        <v>102</v>
      </c>
      <c r="E107" s="189"/>
      <c r="F107" s="189"/>
      <c r="G107" s="189"/>
      <c r="H107" s="189"/>
      <c r="I107" s="190"/>
      <c r="J107" s="191">
        <f>J285</f>
        <v>0</v>
      </c>
      <c r="K107" s="187"/>
      <c r="L107" s="19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3"/>
      <c r="C108" s="194"/>
      <c r="D108" s="195" t="s">
        <v>103</v>
      </c>
      <c r="E108" s="196"/>
      <c r="F108" s="196"/>
      <c r="G108" s="196"/>
      <c r="H108" s="196"/>
      <c r="I108" s="197"/>
      <c r="J108" s="198">
        <f>J286</f>
        <v>0</v>
      </c>
      <c r="K108" s="19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6"/>
      <c r="C109" s="187"/>
      <c r="D109" s="188" t="s">
        <v>104</v>
      </c>
      <c r="E109" s="189"/>
      <c r="F109" s="189"/>
      <c r="G109" s="189"/>
      <c r="H109" s="189"/>
      <c r="I109" s="190"/>
      <c r="J109" s="191">
        <f>J289</f>
        <v>0</v>
      </c>
      <c r="K109" s="187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3"/>
      <c r="C110" s="194"/>
      <c r="D110" s="195" t="s">
        <v>105</v>
      </c>
      <c r="E110" s="196"/>
      <c r="F110" s="196"/>
      <c r="G110" s="196"/>
      <c r="H110" s="196"/>
      <c r="I110" s="197"/>
      <c r="J110" s="198">
        <f>J290</f>
        <v>0</v>
      </c>
      <c r="K110" s="19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94"/>
      <c r="D111" s="195" t="s">
        <v>106</v>
      </c>
      <c r="E111" s="196"/>
      <c r="F111" s="196"/>
      <c r="G111" s="196"/>
      <c r="H111" s="196"/>
      <c r="I111" s="197"/>
      <c r="J111" s="198">
        <f>J293</f>
        <v>0</v>
      </c>
      <c r="K111" s="19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138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17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180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107</v>
      </c>
      <c r="D118" s="40"/>
      <c r="E118" s="40"/>
      <c r="F118" s="40"/>
      <c r="G118" s="40"/>
      <c r="H118" s="40"/>
      <c r="I118" s="138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38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138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E7</f>
        <v>CHODBA 1. PP</v>
      </c>
      <c r="F121" s="40"/>
      <c r="G121" s="40"/>
      <c r="H121" s="40"/>
      <c r="I121" s="138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38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F10</f>
        <v>RYCHNOV nad KNĚŽNOU</v>
      </c>
      <c r="G123" s="40"/>
      <c r="H123" s="40"/>
      <c r="I123" s="141" t="s">
        <v>22</v>
      </c>
      <c r="J123" s="79" t="str">
        <f>IF(J10="","",J10)</f>
        <v>31. 3. 2020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38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40.05" customHeight="1">
      <c r="A125" s="38"/>
      <c r="B125" s="39"/>
      <c r="C125" s="32" t="s">
        <v>24</v>
      </c>
      <c r="D125" s="40"/>
      <c r="E125" s="40"/>
      <c r="F125" s="27" t="str">
        <f>E13</f>
        <v xml:space="preserve"> </v>
      </c>
      <c r="G125" s="40"/>
      <c r="H125" s="40"/>
      <c r="I125" s="141" t="s">
        <v>30</v>
      </c>
      <c r="J125" s="36" t="str">
        <f>E19</f>
        <v>ATELIER H1&amp; ATELIER HÁJEK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IF(E16="","",E16)</f>
        <v>Vyplň údaj</v>
      </c>
      <c r="G126" s="40"/>
      <c r="H126" s="40"/>
      <c r="I126" s="141" t="s">
        <v>33</v>
      </c>
      <c r="J126" s="36" t="str">
        <f>E22</f>
        <v>ERŠILOVÁ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38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00"/>
      <c r="B128" s="201"/>
      <c r="C128" s="202" t="s">
        <v>108</v>
      </c>
      <c r="D128" s="203" t="s">
        <v>61</v>
      </c>
      <c r="E128" s="203" t="s">
        <v>57</v>
      </c>
      <c r="F128" s="203" t="s">
        <v>58</v>
      </c>
      <c r="G128" s="203" t="s">
        <v>109</v>
      </c>
      <c r="H128" s="203" t="s">
        <v>110</v>
      </c>
      <c r="I128" s="204" t="s">
        <v>111</v>
      </c>
      <c r="J128" s="205" t="s">
        <v>87</v>
      </c>
      <c r="K128" s="206" t="s">
        <v>112</v>
      </c>
      <c r="L128" s="207"/>
      <c r="M128" s="100" t="s">
        <v>1</v>
      </c>
      <c r="N128" s="101" t="s">
        <v>40</v>
      </c>
      <c r="O128" s="101" t="s">
        <v>113</v>
      </c>
      <c r="P128" s="101" t="s">
        <v>114</v>
      </c>
      <c r="Q128" s="101" t="s">
        <v>115</v>
      </c>
      <c r="R128" s="101" t="s">
        <v>116</v>
      </c>
      <c r="S128" s="101" t="s">
        <v>117</v>
      </c>
      <c r="T128" s="102" t="s">
        <v>118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8"/>
      <c r="B129" s="39"/>
      <c r="C129" s="107" t="s">
        <v>119</v>
      </c>
      <c r="D129" s="40"/>
      <c r="E129" s="40"/>
      <c r="F129" s="40"/>
      <c r="G129" s="40"/>
      <c r="H129" s="40"/>
      <c r="I129" s="138"/>
      <c r="J129" s="208">
        <f>BK129</f>
        <v>0</v>
      </c>
      <c r="K129" s="40"/>
      <c r="L129" s="44"/>
      <c r="M129" s="103"/>
      <c r="N129" s="209"/>
      <c r="O129" s="104"/>
      <c r="P129" s="210">
        <f>P130+P175+P285+P289</f>
        <v>0</v>
      </c>
      <c r="Q129" s="104"/>
      <c r="R129" s="210">
        <f>R130+R175+R285+R289</f>
        <v>7.9253399900000003</v>
      </c>
      <c r="S129" s="104"/>
      <c r="T129" s="211">
        <f>T130+T175+T285+T289</f>
        <v>4.4678079999999998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89</v>
      </c>
      <c r="BK129" s="212">
        <f>BK130+BK175+BK285+BK289</f>
        <v>0</v>
      </c>
    </row>
    <row r="130" s="12" customFormat="1" ht="25.92" customHeight="1">
      <c r="A130" s="12"/>
      <c r="B130" s="213"/>
      <c r="C130" s="214"/>
      <c r="D130" s="215" t="s">
        <v>75</v>
      </c>
      <c r="E130" s="216" t="s">
        <v>120</v>
      </c>
      <c r="F130" s="216" t="s">
        <v>121</v>
      </c>
      <c r="G130" s="214"/>
      <c r="H130" s="214"/>
      <c r="I130" s="217"/>
      <c r="J130" s="218">
        <f>BK130</f>
        <v>0</v>
      </c>
      <c r="K130" s="214"/>
      <c r="L130" s="219"/>
      <c r="M130" s="220"/>
      <c r="N130" s="221"/>
      <c r="O130" s="221"/>
      <c r="P130" s="222">
        <f>P131+P136+P149+P166+P173</f>
        <v>0</v>
      </c>
      <c r="Q130" s="221"/>
      <c r="R130" s="222">
        <f>R131+R136+R149+R166+R173</f>
        <v>1.1089034200000001</v>
      </c>
      <c r="S130" s="221"/>
      <c r="T130" s="223">
        <f>T131+T136+T149+T166+T173</f>
        <v>4.2094800000000001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81</v>
      </c>
      <c r="AT130" s="225" t="s">
        <v>75</v>
      </c>
      <c r="AU130" s="225" t="s">
        <v>76</v>
      </c>
      <c r="AY130" s="224" t="s">
        <v>122</v>
      </c>
      <c r="BK130" s="226">
        <f>BK131+BK136+BK149+BK166+BK173</f>
        <v>0</v>
      </c>
    </row>
    <row r="131" s="12" customFormat="1" ht="22.8" customHeight="1">
      <c r="A131" s="12"/>
      <c r="B131" s="213"/>
      <c r="C131" s="214"/>
      <c r="D131" s="215" t="s">
        <v>75</v>
      </c>
      <c r="E131" s="227" t="s">
        <v>123</v>
      </c>
      <c r="F131" s="227" t="s">
        <v>124</v>
      </c>
      <c r="G131" s="214"/>
      <c r="H131" s="214"/>
      <c r="I131" s="217"/>
      <c r="J131" s="228">
        <f>BK131</f>
        <v>0</v>
      </c>
      <c r="K131" s="214"/>
      <c r="L131" s="219"/>
      <c r="M131" s="220"/>
      <c r="N131" s="221"/>
      <c r="O131" s="221"/>
      <c r="P131" s="222">
        <f>SUM(P132:P135)</f>
        <v>0</v>
      </c>
      <c r="Q131" s="221"/>
      <c r="R131" s="222">
        <f>SUM(R132:R135)</f>
        <v>0.14165418000000002</v>
      </c>
      <c r="S131" s="221"/>
      <c r="T131" s="22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81</v>
      </c>
      <c r="AT131" s="225" t="s">
        <v>75</v>
      </c>
      <c r="AU131" s="225" t="s">
        <v>81</v>
      </c>
      <c r="AY131" s="224" t="s">
        <v>122</v>
      </c>
      <c r="BK131" s="226">
        <f>SUM(BK132:BK135)</f>
        <v>0</v>
      </c>
    </row>
    <row r="132" s="2" customFormat="1" ht="21.75" customHeight="1">
      <c r="A132" s="38"/>
      <c r="B132" s="39"/>
      <c r="C132" s="229" t="s">
        <v>81</v>
      </c>
      <c r="D132" s="229" t="s">
        <v>125</v>
      </c>
      <c r="E132" s="230" t="s">
        <v>126</v>
      </c>
      <c r="F132" s="231" t="s">
        <v>127</v>
      </c>
      <c r="G132" s="232" t="s">
        <v>128</v>
      </c>
      <c r="H132" s="233">
        <v>2.3940000000000001</v>
      </c>
      <c r="I132" s="234"/>
      <c r="J132" s="235">
        <f>ROUND(I132*H132,2)</f>
        <v>0</v>
      </c>
      <c r="K132" s="236"/>
      <c r="L132" s="44"/>
      <c r="M132" s="237" t="s">
        <v>1</v>
      </c>
      <c r="N132" s="238" t="s">
        <v>41</v>
      </c>
      <c r="O132" s="91"/>
      <c r="P132" s="239">
        <f>O132*H132</f>
        <v>0</v>
      </c>
      <c r="Q132" s="239">
        <v>0.058970000000000002</v>
      </c>
      <c r="R132" s="239">
        <f>Q132*H132</f>
        <v>0.14117418000000001</v>
      </c>
      <c r="S132" s="239">
        <v>0</v>
      </c>
      <c r="T132" s="24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1" t="s">
        <v>129</v>
      </c>
      <c r="AT132" s="241" t="s">
        <v>125</v>
      </c>
      <c r="AU132" s="241" t="s">
        <v>83</v>
      </c>
      <c r="AY132" s="17" t="s">
        <v>122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7" t="s">
        <v>81</v>
      </c>
      <c r="BK132" s="242">
        <f>ROUND(I132*H132,2)</f>
        <v>0</v>
      </c>
      <c r="BL132" s="17" t="s">
        <v>129</v>
      </c>
      <c r="BM132" s="241" t="s">
        <v>130</v>
      </c>
    </row>
    <row r="133" s="13" customFormat="1">
      <c r="A133" s="13"/>
      <c r="B133" s="243"/>
      <c r="C133" s="244"/>
      <c r="D133" s="245" t="s">
        <v>131</v>
      </c>
      <c r="E133" s="246" t="s">
        <v>1</v>
      </c>
      <c r="F133" s="247" t="s">
        <v>132</v>
      </c>
      <c r="G133" s="244"/>
      <c r="H133" s="248">
        <v>2.3940000000000001</v>
      </c>
      <c r="I133" s="249"/>
      <c r="J133" s="244"/>
      <c r="K133" s="244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131</v>
      </c>
      <c r="AU133" s="254" t="s">
        <v>83</v>
      </c>
      <c r="AV133" s="13" t="s">
        <v>83</v>
      </c>
      <c r="AW133" s="13" t="s">
        <v>32</v>
      </c>
      <c r="AX133" s="13" t="s">
        <v>81</v>
      </c>
      <c r="AY133" s="254" t="s">
        <v>122</v>
      </c>
    </row>
    <row r="134" s="2" customFormat="1" ht="21.75" customHeight="1">
      <c r="A134" s="38"/>
      <c r="B134" s="39"/>
      <c r="C134" s="229" t="s">
        <v>83</v>
      </c>
      <c r="D134" s="229" t="s">
        <v>125</v>
      </c>
      <c r="E134" s="230" t="s">
        <v>133</v>
      </c>
      <c r="F134" s="231" t="s">
        <v>134</v>
      </c>
      <c r="G134" s="232" t="s">
        <v>135</v>
      </c>
      <c r="H134" s="233">
        <v>6</v>
      </c>
      <c r="I134" s="234"/>
      <c r="J134" s="235">
        <f>ROUND(I134*H134,2)</f>
        <v>0</v>
      </c>
      <c r="K134" s="236"/>
      <c r="L134" s="44"/>
      <c r="M134" s="237" t="s">
        <v>1</v>
      </c>
      <c r="N134" s="238" t="s">
        <v>41</v>
      </c>
      <c r="O134" s="91"/>
      <c r="P134" s="239">
        <f>O134*H134</f>
        <v>0</v>
      </c>
      <c r="Q134" s="239">
        <v>8.0000000000000007E-05</v>
      </c>
      <c r="R134" s="239">
        <f>Q134*H134</f>
        <v>0.00048000000000000007</v>
      </c>
      <c r="S134" s="239">
        <v>0</v>
      </c>
      <c r="T134" s="24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1" t="s">
        <v>129</v>
      </c>
      <c r="AT134" s="241" t="s">
        <v>125</v>
      </c>
      <c r="AU134" s="241" t="s">
        <v>83</v>
      </c>
      <c r="AY134" s="17" t="s">
        <v>122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7" t="s">
        <v>81</v>
      </c>
      <c r="BK134" s="242">
        <f>ROUND(I134*H134,2)</f>
        <v>0</v>
      </c>
      <c r="BL134" s="17" t="s">
        <v>129</v>
      </c>
      <c r="BM134" s="241" t="s">
        <v>136</v>
      </c>
    </row>
    <row r="135" s="13" customFormat="1">
      <c r="A135" s="13"/>
      <c r="B135" s="243"/>
      <c r="C135" s="244"/>
      <c r="D135" s="245" t="s">
        <v>131</v>
      </c>
      <c r="E135" s="246" t="s">
        <v>1</v>
      </c>
      <c r="F135" s="247" t="s">
        <v>137</v>
      </c>
      <c r="G135" s="244"/>
      <c r="H135" s="248">
        <v>6</v>
      </c>
      <c r="I135" s="249"/>
      <c r="J135" s="244"/>
      <c r="K135" s="244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131</v>
      </c>
      <c r="AU135" s="254" t="s">
        <v>83</v>
      </c>
      <c r="AV135" s="13" t="s">
        <v>83</v>
      </c>
      <c r="AW135" s="13" t="s">
        <v>32</v>
      </c>
      <c r="AX135" s="13" t="s">
        <v>81</v>
      </c>
      <c r="AY135" s="254" t="s">
        <v>122</v>
      </c>
    </row>
    <row r="136" s="12" customFormat="1" ht="22.8" customHeight="1">
      <c r="A136" s="12"/>
      <c r="B136" s="213"/>
      <c r="C136" s="214"/>
      <c r="D136" s="215" t="s">
        <v>75</v>
      </c>
      <c r="E136" s="227" t="s">
        <v>138</v>
      </c>
      <c r="F136" s="227" t="s">
        <v>139</v>
      </c>
      <c r="G136" s="214"/>
      <c r="H136" s="214"/>
      <c r="I136" s="217"/>
      <c r="J136" s="228">
        <f>BK136</f>
        <v>0</v>
      </c>
      <c r="K136" s="214"/>
      <c r="L136" s="219"/>
      <c r="M136" s="220"/>
      <c r="N136" s="221"/>
      <c r="O136" s="221"/>
      <c r="P136" s="222">
        <f>SUM(P137:P148)</f>
        <v>0</v>
      </c>
      <c r="Q136" s="221"/>
      <c r="R136" s="222">
        <f>SUM(R137:R148)</f>
        <v>0.95449030000000001</v>
      </c>
      <c r="S136" s="221"/>
      <c r="T136" s="223">
        <f>SUM(T137:T148)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81</v>
      </c>
      <c r="AT136" s="225" t="s">
        <v>75</v>
      </c>
      <c r="AU136" s="225" t="s">
        <v>81</v>
      </c>
      <c r="AY136" s="224" t="s">
        <v>122</v>
      </c>
      <c r="BK136" s="226">
        <f>SUM(BK137:BK148)</f>
        <v>0</v>
      </c>
    </row>
    <row r="137" s="2" customFormat="1" ht="21.75" customHeight="1">
      <c r="A137" s="38"/>
      <c r="B137" s="39"/>
      <c r="C137" s="229" t="s">
        <v>123</v>
      </c>
      <c r="D137" s="229" t="s">
        <v>125</v>
      </c>
      <c r="E137" s="230" t="s">
        <v>140</v>
      </c>
      <c r="F137" s="231" t="s">
        <v>141</v>
      </c>
      <c r="G137" s="232" t="s">
        <v>128</v>
      </c>
      <c r="H137" s="233">
        <v>0.81799999999999995</v>
      </c>
      <c r="I137" s="234"/>
      <c r="J137" s="235">
        <f>ROUND(I137*H137,2)</f>
        <v>0</v>
      </c>
      <c r="K137" s="236"/>
      <c r="L137" s="44"/>
      <c r="M137" s="237" t="s">
        <v>1</v>
      </c>
      <c r="N137" s="238" t="s">
        <v>41</v>
      </c>
      <c r="O137" s="91"/>
      <c r="P137" s="239">
        <f>O137*H137</f>
        <v>0</v>
      </c>
      <c r="Q137" s="239">
        <v>0.041529999999999997</v>
      </c>
      <c r="R137" s="239">
        <f>Q137*H137</f>
        <v>0.033971539999999995</v>
      </c>
      <c r="S137" s="239">
        <v>0</v>
      </c>
      <c r="T137" s="24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1" t="s">
        <v>129</v>
      </c>
      <c r="AT137" s="241" t="s">
        <v>125</v>
      </c>
      <c r="AU137" s="241" t="s">
        <v>83</v>
      </c>
      <c r="AY137" s="17" t="s">
        <v>122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7" t="s">
        <v>81</v>
      </c>
      <c r="BK137" s="242">
        <f>ROUND(I137*H137,2)</f>
        <v>0</v>
      </c>
      <c r="BL137" s="17" t="s">
        <v>129</v>
      </c>
      <c r="BM137" s="241" t="s">
        <v>142</v>
      </c>
    </row>
    <row r="138" s="13" customFormat="1">
      <c r="A138" s="13"/>
      <c r="B138" s="243"/>
      <c r="C138" s="244"/>
      <c r="D138" s="245" t="s">
        <v>131</v>
      </c>
      <c r="E138" s="246" t="s">
        <v>1</v>
      </c>
      <c r="F138" s="247" t="s">
        <v>143</v>
      </c>
      <c r="G138" s="244"/>
      <c r="H138" s="248">
        <v>0.81799999999999995</v>
      </c>
      <c r="I138" s="249"/>
      <c r="J138" s="244"/>
      <c r="K138" s="244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131</v>
      </c>
      <c r="AU138" s="254" t="s">
        <v>83</v>
      </c>
      <c r="AV138" s="13" t="s">
        <v>83</v>
      </c>
      <c r="AW138" s="13" t="s">
        <v>32</v>
      </c>
      <c r="AX138" s="13" t="s">
        <v>81</v>
      </c>
      <c r="AY138" s="254" t="s">
        <v>122</v>
      </c>
    </row>
    <row r="139" s="2" customFormat="1" ht="21.75" customHeight="1">
      <c r="A139" s="38"/>
      <c r="B139" s="39"/>
      <c r="C139" s="229" t="s">
        <v>129</v>
      </c>
      <c r="D139" s="229" t="s">
        <v>125</v>
      </c>
      <c r="E139" s="230" t="s">
        <v>144</v>
      </c>
      <c r="F139" s="231" t="s">
        <v>145</v>
      </c>
      <c r="G139" s="232" t="s">
        <v>146</v>
      </c>
      <c r="H139" s="233">
        <v>2</v>
      </c>
      <c r="I139" s="234"/>
      <c r="J139" s="235">
        <f>ROUND(I139*H139,2)</f>
        <v>0</v>
      </c>
      <c r="K139" s="236"/>
      <c r="L139" s="44"/>
      <c r="M139" s="237" t="s">
        <v>1</v>
      </c>
      <c r="N139" s="238" t="s">
        <v>41</v>
      </c>
      <c r="O139" s="91"/>
      <c r="P139" s="239">
        <f>O139*H139</f>
        <v>0</v>
      </c>
      <c r="Q139" s="239">
        <v>0.1575</v>
      </c>
      <c r="R139" s="239">
        <f>Q139*H139</f>
        <v>0.315</v>
      </c>
      <c r="S139" s="239">
        <v>0</v>
      </c>
      <c r="T139" s="24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1" t="s">
        <v>129</v>
      </c>
      <c r="AT139" s="241" t="s">
        <v>125</v>
      </c>
      <c r="AU139" s="241" t="s">
        <v>83</v>
      </c>
      <c r="AY139" s="17" t="s">
        <v>122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7" t="s">
        <v>81</v>
      </c>
      <c r="BK139" s="242">
        <f>ROUND(I139*H139,2)</f>
        <v>0</v>
      </c>
      <c r="BL139" s="17" t="s">
        <v>129</v>
      </c>
      <c r="BM139" s="241" t="s">
        <v>147</v>
      </c>
    </row>
    <row r="140" s="13" customFormat="1">
      <c r="A140" s="13"/>
      <c r="B140" s="243"/>
      <c r="C140" s="244"/>
      <c r="D140" s="245" t="s">
        <v>131</v>
      </c>
      <c r="E140" s="246" t="s">
        <v>1</v>
      </c>
      <c r="F140" s="247" t="s">
        <v>148</v>
      </c>
      <c r="G140" s="244"/>
      <c r="H140" s="248">
        <v>2</v>
      </c>
      <c r="I140" s="249"/>
      <c r="J140" s="244"/>
      <c r="K140" s="244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131</v>
      </c>
      <c r="AU140" s="254" t="s">
        <v>83</v>
      </c>
      <c r="AV140" s="13" t="s">
        <v>83</v>
      </c>
      <c r="AW140" s="13" t="s">
        <v>32</v>
      </c>
      <c r="AX140" s="13" t="s">
        <v>81</v>
      </c>
      <c r="AY140" s="254" t="s">
        <v>122</v>
      </c>
    </row>
    <row r="141" s="2" customFormat="1" ht="21.75" customHeight="1">
      <c r="A141" s="38"/>
      <c r="B141" s="39"/>
      <c r="C141" s="229" t="s">
        <v>149</v>
      </c>
      <c r="D141" s="229" t="s">
        <v>125</v>
      </c>
      <c r="E141" s="230" t="s">
        <v>150</v>
      </c>
      <c r="F141" s="231" t="s">
        <v>151</v>
      </c>
      <c r="G141" s="232" t="s">
        <v>152</v>
      </c>
      <c r="H141" s="233">
        <v>0.014</v>
      </c>
      <c r="I141" s="234"/>
      <c r="J141" s="235">
        <f>ROUND(I141*H141,2)</f>
        <v>0</v>
      </c>
      <c r="K141" s="236"/>
      <c r="L141" s="44"/>
      <c r="M141" s="237" t="s">
        <v>1</v>
      </c>
      <c r="N141" s="238" t="s">
        <v>41</v>
      </c>
      <c r="O141" s="91"/>
      <c r="P141" s="239">
        <f>O141*H141</f>
        <v>0</v>
      </c>
      <c r="Q141" s="239">
        <v>2.2563399999999998</v>
      </c>
      <c r="R141" s="239">
        <f>Q141*H141</f>
        <v>0.03158876</v>
      </c>
      <c r="S141" s="239">
        <v>0</v>
      </c>
      <c r="T141" s="24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1" t="s">
        <v>129</v>
      </c>
      <c r="AT141" s="241" t="s">
        <v>125</v>
      </c>
      <c r="AU141" s="241" t="s">
        <v>83</v>
      </c>
      <c r="AY141" s="17" t="s">
        <v>122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7" t="s">
        <v>81</v>
      </c>
      <c r="BK141" s="242">
        <f>ROUND(I141*H141,2)</f>
        <v>0</v>
      </c>
      <c r="BL141" s="17" t="s">
        <v>129</v>
      </c>
      <c r="BM141" s="241" t="s">
        <v>153</v>
      </c>
    </row>
    <row r="142" s="13" customFormat="1">
      <c r="A142" s="13"/>
      <c r="B142" s="243"/>
      <c r="C142" s="244"/>
      <c r="D142" s="245" t="s">
        <v>131</v>
      </c>
      <c r="E142" s="246" t="s">
        <v>1</v>
      </c>
      <c r="F142" s="247" t="s">
        <v>154</v>
      </c>
      <c r="G142" s="244"/>
      <c r="H142" s="248">
        <v>0.014</v>
      </c>
      <c r="I142" s="249"/>
      <c r="J142" s="244"/>
      <c r="K142" s="244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131</v>
      </c>
      <c r="AU142" s="254" t="s">
        <v>83</v>
      </c>
      <c r="AV142" s="13" t="s">
        <v>83</v>
      </c>
      <c r="AW142" s="13" t="s">
        <v>32</v>
      </c>
      <c r="AX142" s="13" t="s">
        <v>81</v>
      </c>
      <c r="AY142" s="254" t="s">
        <v>122</v>
      </c>
    </row>
    <row r="143" s="2" customFormat="1" ht="21.75" customHeight="1">
      <c r="A143" s="38"/>
      <c r="B143" s="39"/>
      <c r="C143" s="229" t="s">
        <v>138</v>
      </c>
      <c r="D143" s="229" t="s">
        <v>125</v>
      </c>
      <c r="E143" s="230" t="s">
        <v>155</v>
      </c>
      <c r="F143" s="231" t="s">
        <v>156</v>
      </c>
      <c r="G143" s="232" t="s">
        <v>128</v>
      </c>
      <c r="H143" s="233">
        <v>93.248999999999995</v>
      </c>
      <c r="I143" s="234"/>
      <c r="J143" s="235">
        <f>ROUND(I143*H143,2)</f>
        <v>0</v>
      </c>
      <c r="K143" s="236"/>
      <c r="L143" s="44"/>
      <c r="M143" s="237" t="s">
        <v>1</v>
      </c>
      <c r="N143" s="238" t="s">
        <v>41</v>
      </c>
      <c r="O143" s="91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1" t="s">
        <v>129</v>
      </c>
      <c r="AT143" s="241" t="s">
        <v>125</v>
      </c>
      <c r="AU143" s="241" t="s">
        <v>83</v>
      </c>
      <c r="AY143" s="17" t="s">
        <v>122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7" t="s">
        <v>81</v>
      </c>
      <c r="BK143" s="242">
        <f>ROUND(I143*H143,2)</f>
        <v>0</v>
      </c>
      <c r="BL143" s="17" t="s">
        <v>129</v>
      </c>
      <c r="BM143" s="241" t="s">
        <v>157</v>
      </c>
    </row>
    <row r="144" s="13" customFormat="1">
      <c r="A144" s="13"/>
      <c r="B144" s="243"/>
      <c r="C144" s="244"/>
      <c r="D144" s="245" t="s">
        <v>131</v>
      </c>
      <c r="E144" s="246" t="s">
        <v>1</v>
      </c>
      <c r="F144" s="247" t="s">
        <v>158</v>
      </c>
      <c r="G144" s="244"/>
      <c r="H144" s="248">
        <v>93.248999999999995</v>
      </c>
      <c r="I144" s="249"/>
      <c r="J144" s="244"/>
      <c r="K144" s="244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131</v>
      </c>
      <c r="AU144" s="254" t="s">
        <v>83</v>
      </c>
      <c r="AV144" s="13" t="s">
        <v>83</v>
      </c>
      <c r="AW144" s="13" t="s">
        <v>32</v>
      </c>
      <c r="AX144" s="13" t="s">
        <v>81</v>
      </c>
      <c r="AY144" s="254" t="s">
        <v>122</v>
      </c>
    </row>
    <row r="145" s="2" customFormat="1" ht="21.75" customHeight="1">
      <c r="A145" s="38"/>
      <c r="B145" s="39"/>
      <c r="C145" s="229" t="s">
        <v>159</v>
      </c>
      <c r="D145" s="229" t="s">
        <v>125</v>
      </c>
      <c r="E145" s="230" t="s">
        <v>160</v>
      </c>
      <c r="F145" s="231" t="s">
        <v>161</v>
      </c>
      <c r="G145" s="232" t="s">
        <v>146</v>
      </c>
      <c r="H145" s="233">
        <v>1</v>
      </c>
      <c r="I145" s="234"/>
      <c r="J145" s="235">
        <f>ROUND(I145*H145,2)</f>
        <v>0</v>
      </c>
      <c r="K145" s="236"/>
      <c r="L145" s="44"/>
      <c r="M145" s="237" t="s">
        <v>1</v>
      </c>
      <c r="N145" s="238" t="s">
        <v>41</v>
      </c>
      <c r="O145" s="91"/>
      <c r="P145" s="239">
        <f>O145*H145</f>
        <v>0</v>
      </c>
      <c r="Q145" s="239">
        <v>0.54769000000000001</v>
      </c>
      <c r="R145" s="239">
        <f>Q145*H145</f>
        <v>0.54769000000000001</v>
      </c>
      <c r="S145" s="239">
        <v>0</v>
      </c>
      <c r="T145" s="24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1" t="s">
        <v>129</v>
      </c>
      <c r="AT145" s="241" t="s">
        <v>125</v>
      </c>
      <c r="AU145" s="241" t="s">
        <v>83</v>
      </c>
      <c r="AY145" s="17" t="s">
        <v>122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7" t="s">
        <v>81</v>
      </c>
      <c r="BK145" s="242">
        <f>ROUND(I145*H145,2)</f>
        <v>0</v>
      </c>
      <c r="BL145" s="17" t="s">
        <v>129</v>
      </c>
      <c r="BM145" s="241" t="s">
        <v>162</v>
      </c>
    </row>
    <row r="146" s="13" customFormat="1">
      <c r="A146" s="13"/>
      <c r="B146" s="243"/>
      <c r="C146" s="244"/>
      <c r="D146" s="245" t="s">
        <v>131</v>
      </c>
      <c r="E146" s="246" t="s">
        <v>1</v>
      </c>
      <c r="F146" s="247" t="s">
        <v>81</v>
      </c>
      <c r="G146" s="244"/>
      <c r="H146" s="248">
        <v>1</v>
      </c>
      <c r="I146" s="249"/>
      <c r="J146" s="244"/>
      <c r="K146" s="244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131</v>
      </c>
      <c r="AU146" s="254" t="s">
        <v>83</v>
      </c>
      <c r="AV146" s="13" t="s">
        <v>83</v>
      </c>
      <c r="AW146" s="13" t="s">
        <v>32</v>
      </c>
      <c r="AX146" s="13" t="s">
        <v>81</v>
      </c>
      <c r="AY146" s="254" t="s">
        <v>122</v>
      </c>
    </row>
    <row r="147" s="2" customFormat="1" ht="21.75" customHeight="1">
      <c r="A147" s="38"/>
      <c r="B147" s="39"/>
      <c r="C147" s="255" t="s">
        <v>163</v>
      </c>
      <c r="D147" s="255" t="s">
        <v>164</v>
      </c>
      <c r="E147" s="256" t="s">
        <v>165</v>
      </c>
      <c r="F147" s="257" t="s">
        <v>166</v>
      </c>
      <c r="G147" s="258" t="s">
        <v>146</v>
      </c>
      <c r="H147" s="259">
        <v>1</v>
      </c>
      <c r="I147" s="260"/>
      <c r="J147" s="261">
        <f>ROUND(I147*H147,2)</f>
        <v>0</v>
      </c>
      <c r="K147" s="262"/>
      <c r="L147" s="263"/>
      <c r="M147" s="264" t="s">
        <v>1</v>
      </c>
      <c r="N147" s="265" t="s">
        <v>41</v>
      </c>
      <c r="O147" s="91"/>
      <c r="P147" s="239">
        <f>O147*H147</f>
        <v>0</v>
      </c>
      <c r="Q147" s="239">
        <v>0.026239999999999999</v>
      </c>
      <c r="R147" s="239">
        <f>Q147*H147</f>
        <v>0.026239999999999999</v>
      </c>
      <c r="S147" s="239">
        <v>0</v>
      </c>
      <c r="T147" s="24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1" t="s">
        <v>163</v>
      </c>
      <c r="AT147" s="241" t="s">
        <v>164</v>
      </c>
      <c r="AU147" s="241" t="s">
        <v>83</v>
      </c>
      <c r="AY147" s="17" t="s">
        <v>122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7" t="s">
        <v>81</v>
      </c>
      <c r="BK147" s="242">
        <f>ROUND(I147*H147,2)</f>
        <v>0</v>
      </c>
      <c r="BL147" s="17" t="s">
        <v>129</v>
      </c>
      <c r="BM147" s="241" t="s">
        <v>167</v>
      </c>
    </row>
    <row r="148" s="13" customFormat="1">
      <c r="A148" s="13"/>
      <c r="B148" s="243"/>
      <c r="C148" s="244"/>
      <c r="D148" s="245" t="s">
        <v>131</v>
      </c>
      <c r="E148" s="246" t="s">
        <v>1</v>
      </c>
      <c r="F148" s="247" t="s">
        <v>81</v>
      </c>
      <c r="G148" s="244"/>
      <c r="H148" s="248">
        <v>1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131</v>
      </c>
      <c r="AU148" s="254" t="s">
        <v>83</v>
      </c>
      <c r="AV148" s="13" t="s">
        <v>83</v>
      </c>
      <c r="AW148" s="13" t="s">
        <v>32</v>
      </c>
      <c r="AX148" s="13" t="s">
        <v>81</v>
      </c>
      <c r="AY148" s="254" t="s">
        <v>122</v>
      </c>
    </row>
    <row r="149" s="12" customFormat="1" ht="22.8" customHeight="1">
      <c r="A149" s="12"/>
      <c r="B149" s="213"/>
      <c r="C149" s="214"/>
      <c r="D149" s="215" t="s">
        <v>75</v>
      </c>
      <c r="E149" s="227" t="s">
        <v>168</v>
      </c>
      <c r="F149" s="227" t="s">
        <v>169</v>
      </c>
      <c r="G149" s="214"/>
      <c r="H149" s="214"/>
      <c r="I149" s="217"/>
      <c r="J149" s="228">
        <f>BK149</f>
        <v>0</v>
      </c>
      <c r="K149" s="214"/>
      <c r="L149" s="219"/>
      <c r="M149" s="220"/>
      <c r="N149" s="221"/>
      <c r="O149" s="221"/>
      <c r="P149" s="222">
        <f>SUM(P150:P165)</f>
        <v>0</v>
      </c>
      <c r="Q149" s="221"/>
      <c r="R149" s="222">
        <f>SUM(R150:R165)</f>
        <v>0.012758939999999998</v>
      </c>
      <c r="S149" s="221"/>
      <c r="T149" s="223">
        <f>SUM(T150:T165)</f>
        <v>4.2094800000000001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81</v>
      </c>
      <c r="AT149" s="225" t="s">
        <v>75</v>
      </c>
      <c r="AU149" s="225" t="s">
        <v>81</v>
      </c>
      <c r="AY149" s="224" t="s">
        <v>122</v>
      </c>
      <c r="BK149" s="226">
        <f>SUM(BK150:BK165)</f>
        <v>0</v>
      </c>
    </row>
    <row r="150" s="2" customFormat="1" ht="21.75" customHeight="1">
      <c r="A150" s="38"/>
      <c r="B150" s="39"/>
      <c r="C150" s="229" t="s">
        <v>168</v>
      </c>
      <c r="D150" s="229" t="s">
        <v>125</v>
      </c>
      <c r="E150" s="230" t="s">
        <v>170</v>
      </c>
      <c r="F150" s="231" t="s">
        <v>171</v>
      </c>
      <c r="G150" s="232" t="s">
        <v>128</v>
      </c>
      <c r="H150" s="233">
        <v>80.837999999999994</v>
      </c>
      <c r="I150" s="234"/>
      <c r="J150" s="235">
        <f>ROUND(I150*H150,2)</f>
        <v>0</v>
      </c>
      <c r="K150" s="236"/>
      <c r="L150" s="44"/>
      <c r="M150" s="237" t="s">
        <v>1</v>
      </c>
      <c r="N150" s="238" t="s">
        <v>41</v>
      </c>
      <c r="O150" s="91"/>
      <c r="P150" s="239">
        <f>O150*H150</f>
        <v>0</v>
      </c>
      <c r="Q150" s="239">
        <v>0.00012999999999999999</v>
      </c>
      <c r="R150" s="239">
        <f>Q150*H150</f>
        <v>0.010508939999999998</v>
      </c>
      <c r="S150" s="239">
        <v>0</v>
      </c>
      <c r="T150" s="24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1" t="s">
        <v>129</v>
      </c>
      <c r="AT150" s="241" t="s">
        <v>125</v>
      </c>
      <c r="AU150" s="241" t="s">
        <v>83</v>
      </c>
      <c r="AY150" s="17" t="s">
        <v>122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7" t="s">
        <v>81</v>
      </c>
      <c r="BK150" s="242">
        <f>ROUND(I150*H150,2)</f>
        <v>0</v>
      </c>
      <c r="BL150" s="17" t="s">
        <v>129</v>
      </c>
      <c r="BM150" s="241" t="s">
        <v>172</v>
      </c>
    </row>
    <row r="151" s="13" customFormat="1">
      <c r="A151" s="13"/>
      <c r="B151" s="243"/>
      <c r="C151" s="244"/>
      <c r="D151" s="245" t="s">
        <v>131</v>
      </c>
      <c r="E151" s="246" t="s">
        <v>1</v>
      </c>
      <c r="F151" s="247" t="s">
        <v>173</v>
      </c>
      <c r="G151" s="244"/>
      <c r="H151" s="248">
        <v>80.837999999999994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131</v>
      </c>
      <c r="AU151" s="254" t="s">
        <v>83</v>
      </c>
      <c r="AV151" s="13" t="s">
        <v>83</v>
      </c>
      <c r="AW151" s="13" t="s">
        <v>32</v>
      </c>
      <c r="AX151" s="13" t="s">
        <v>81</v>
      </c>
      <c r="AY151" s="254" t="s">
        <v>122</v>
      </c>
    </row>
    <row r="152" s="2" customFormat="1" ht="16.5" customHeight="1">
      <c r="A152" s="38"/>
      <c r="B152" s="39"/>
      <c r="C152" s="229" t="s">
        <v>174</v>
      </c>
      <c r="D152" s="229" t="s">
        <v>125</v>
      </c>
      <c r="E152" s="230" t="s">
        <v>175</v>
      </c>
      <c r="F152" s="231" t="s">
        <v>176</v>
      </c>
      <c r="G152" s="232" t="s">
        <v>177</v>
      </c>
      <c r="H152" s="233">
        <v>15</v>
      </c>
      <c r="I152" s="234"/>
      <c r="J152" s="235">
        <f>ROUND(I152*H152,2)</f>
        <v>0</v>
      </c>
      <c r="K152" s="236"/>
      <c r="L152" s="44"/>
      <c r="M152" s="237" t="s">
        <v>1</v>
      </c>
      <c r="N152" s="238" t="s">
        <v>41</v>
      </c>
      <c r="O152" s="91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1" t="s">
        <v>129</v>
      </c>
      <c r="AT152" s="241" t="s">
        <v>125</v>
      </c>
      <c r="AU152" s="241" t="s">
        <v>83</v>
      </c>
      <c r="AY152" s="17" t="s">
        <v>122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7" t="s">
        <v>81</v>
      </c>
      <c r="BK152" s="242">
        <f>ROUND(I152*H152,2)</f>
        <v>0</v>
      </c>
      <c r="BL152" s="17" t="s">
        <v>129</v>
      </c>
      <c r="BM152" s="241" t="s">
        <v>178</v>
      </c>
    </row>
    <row r="153" s="13" customFormat="1">
      <c r="A153" s="13"/>
      <c r="B153" s="243"/>
      <c r="C153" s="244"/>
      <c r="D153" s="245" t="s">
        <v>131</v>
      </c>
      <c r="E153" s="246" t="s">
        <v>1</v>
      </c>
      <c r="F153" s="247" t="s">
        <v>8</v>
      </c>
      <c r="G153" s="244"/>
      <c r="H153" s="248">
        <v>15</v>
      </c>
      <c r="I153" s="249"/>
      <c r="J153" s="244"/>
      <c r="K153" s="244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131</v>
      </c>
      <c r="AU153" s="254" t="s">
        <v>83</v>
      </c>
      <c r="AV153" s="13" t="s">
        <v>83</v>
      </c>
      <c r="AW153" s="13" t="s">
        <v>32</v>
      </c>
      <c r="AX153" s="13" t="s">
        <v>81</v>
      </c>
      <c r="AY153" s="254" t="s">
        <v>122</v>
      </c>
    </row>
    <row r="154" s="2" customFormat="1" ht="16.5" customHeight="1">
      <c r="A154" s="38"/>
      <c r="B154" s="39"/>
      <c r="C154" s="229" t="s">
        <v>179</v>
      </c>
      <c r="D154" s="229" t="s">
        <v>125</v>
      </c>
      <c r="E154" s="230" t="s">
        <v>180</v>
      </c>
      <c r="F154" s="231" t="s">
        <v>181</v>
      </c>
      <c r="G154" s="232" t="s">
        <v>177</v>
      </c>
      <c r="H154" s="233">
        <v>15</v>
      </c>
      <c r="I154" s="234"/>
      <c r="J154" s="235">
        <f>ROUND(I154*H154,2)</f>
        <v>0</v>
      </c>
      <c r="K154" s="236"/>
      <c r="L154" s="44"/>
      <c r="M154" s="237" t="s">
        <v>1</v>
      </c>
      <c r="N154" s="238" t="s">
        <v>41</v>
      </c>
      <c r="O154" s="91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1" t="s">
        <v>129</v>
      </c>
      <c r="AT154" s="241" t="s">
        <v>125</v>
      </c>
      <c r="AU154" s="241" t="s">
        <v>83</v>
      </c>
      <c r="AY154" s="17" t="s">
        <v>122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7" t="s">
        <v>81</v>
      </c>
      <c r="BK154" s="242">
        <f>ROUND(I154*H154,2)</f>
        <v>0</v>
      </c>
      <c r="BL154" s="17" t="s">
        <v>129</v>
      </c>
      <c r="BM154" s="241" t="s">
        <v>182</v>
      </c>
    </row>
    <row r="155" s="13" customFormat="1">
      <c r="A155" s="13"/>
      <c r="B155" s="243"/>
      <c r="C155" s="244"/>
      <c r="D155" s="245" t="s">
        <v>131</v>
      </c>
      <c r="E155" s="246" t="s">
        <v>1</v>
      </c>
      <c r="F155" s="247" t="s">
        <v>8</v>
      </c>
      <c r="G155" s="244"/>
      <c r="H155" s="248">
        <v>15</v>
      </c>
      <c r="I155" s="249"/>
      <c r="J155" s="244"/>
      <c r="K155" s="244"/>
      <c r="L155" s="250"/>
      <c r="M155" s="251"/>
      <c r="N155" s="252"/>
      <c r="O155" s="252"/>
      <c r="P155" s="252"/>
      <c r="Q155" s="252"/>
      <c r="R155" s="252"/>
      <c r="S155" s="252"/>
      <c r="T155" s="25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131</v>
      </c>
      <c r="AU155" s="254" t="s">
        <v>83</v>
      </c>
      <c r="AV155" s="13" t="s">
        <v>83</v>
      </c>
      <c r="AW155" s="13" t="s">
        <v>32</v>
      </c>
      <c r="AX155" s="13" t="s">
        <v>81</v>
      </c>
      <c r="AY155" s="254" t="s">
        <v>122</v>
      </c>
    </row>
    <row r="156" s="2" customFormat="1" ht="21.75" customHeight="1">
      <c r="A156" s="38"/>
      <c r="B156" s="39"/>
      <c r="C156" s="229" t="s">
        <v>183</v>
      </c>
      <c r="D156" s="229" t="s">
        <v>125</v>
      </c>
      <c r="E156" s="230" t="s">
        <v>184</v>
      </c>
      <c r="F156" s="231" t="s">
        <v>185</v>
      </c>
      <c r="G156" s="232" t="s">
        <v>146</v>
      </c>
      <c r="H156" s="233">
        <v>3</v>
      </c>
      <c r="I156" s="234"/>
      <c r="J156" s="235">
        <f>ROUND(I156*H156,2)</f>
        <v>0</v>
      </c>
      <c r="K156" s="236"/>
      <c r="L156" s="44"/>
      <c r="M156" s="237" t="s">
        <v>1</v>
      </c>
      <c r="N156" s="238" t="s">
        <v>41</v>
      </c>
      <c r="O156" s="91"/>
      <c r="P156" s="239">
        <f>O156*H156</f>
        <v>0</v>
      </c>
      <c r="Q156" s="239">
        <v>0.00075000000000000002</v>
      </c>
      <c r="R156" s="239">
        <f>Q156*H156</f>
        <v>0.0022500000000000003</v>
      </c>
      <c r="S156" s="239">
        <v>0</v>
      </c>
      <c r="T156" s="24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1" t="s">
        <v>186</v>
      </c>
      <c r="AT156" s="241" t="s">
        <v>125</v>
      </c>
      <c r="AU156" s="241" t="s">
        <v>83</v>
      </c>
      <c r="AY156" s="17" t="s">
        <v>122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7" t="s">
        <v>81</v>
      </c>
      <c r="BK156" s="242">
        <f>ROUND(I156*H156,2)</f>
        <v>0</v>
      </c>
      <c r="BL156" s="17" t="s">
        <v>186</v>
      </c>
      <c r="BM156" s="241" t="s">
        <v>187</v>
      </c>
    </row>
    <row r="157" s="13" customFormat="1">
      <c r="A157" s="13"/>
      <c r="B157" s="243"/>
      <c r="C157" s="244"/>
      <c r="D157" s="245" t="s">
        <v>131</v>
      </c>
      <c r="E157" s="246" t="s">
        <v>1</v>
      </c>
      <c r="F157" s="247" t="s">
        <v>123</v>
      </c>
      <c r="G157" s="244"/>
      <c r="H157" s="248">
        <v>3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131</v>
      </c>
      <c r="AU157" s="254" t="s">
        <v>83</v>
      </c>
      <c r="AV157" s="13" t="s">
        <v>83</v>
      </c>
      <c r="AW157" s="13" t="s">
        <v>32</v>
      </c>
      <c r="AX157" s="13" t="s">
        <v>81</v>
      </c>
      <c r="AY157" s="254" t="s">
        <v>122</v>
      </c>
    </row>
    <row r="158" s="2" customFormat="1" ht="16.5" customHeight="1">
      <c r="A158" s="38"/>
      <c r="B158" s="39"/>
      <c r="C158" s="229" t="s">
        <v>188</v>
      </c>
      <c r="D158" s="229" t="s">
        <v>125</v>
      </c>
      <c r="E158" s="230" t="s">
        <v>189</v>
      </c>
      <c r="F158" s="231" t="s">
        <v>190</v>
      </c>
      <c r="G158" s="232" t="s">
        <v>128</v>
      </c>
      <c r="H158" s="233">
        <v>2.9340000000000002</v>
      </c>
      <c r="I158" s="234"/>
      <c r="J158" s="235">
        <f>ROUND(I158*H158,2)</f>
        <v>0</v>
      </c>
      <c r="K158" s="236"/>
      <c r="L158" s="44"/>
      <c r="M158" s="237" t="s">
        <v>1</v>
      </c>
      <c r="N158" s="238" t="s">
        <v>41</v>
      </c>
      <c r="O158" s="91"/>
      <c r="P158" s="239">
        <f>O158*H158</f>
        <v>0</v>
      </c>
      <c r="Q158" s="239">
        <v>0</v>
      </c>
      <c r="R158" s="239">
        <f>Q158*H158</f>
        <v>0</v>
      </c>
      <c r="S158" s="239">
        <v>0.26100000000000001</v>
      </c>
      <c r="T158" s="240">
        <f>S158*H158</f>
        <v>0.76577400000000007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1" t="s">
        <v>129</v>
      </c>
      <c r="AT158" s="241" t="s">
        <v>125</v>
      </c>
      <c r="AU158" s="241" t="s">
        <v>83</v>
      </c>
      <c r="AY158" s="17" t="s">
        <v>122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7" t="s">
        <v>81</v>
      </c>
      <c r="BK158" s="242">
        <f>ROUND(I158*H158,2)</f>
        <v>0</v>
      </c>
      <c r="BL158" s="17" t="s">
        <v>129</v>
      </c>
      <c r="BM158" s="241" t="s">
        <v>191</v>
      </c>
    </row>
    <row r="159" s="13" customFormat="1">
      <c r="A159" s="13"/>
      <c r="B159" s="243"/>
      <c r="C159" s="244"/>
      <c r="D159" s="245" t="s">
        <v>131</v>
      </c>
      <c r="E159" s="246" t="s">
        <v>1</v>
      </c>
      <c r="F159" s="247" t="s">
        <v>192</v>
      </c>
      <c r="G159" s="244"/>
      <c r="H159" s="248">
        <v>2.9340000000000002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131</v>
      </c>
      <c r="AU159" s="254" t="s">
        <v>83</v>
      </c>
      <c r="AV159" s="13" t="s">
        <v>83</v>
      </c>
      <c r="AW159" s="13" t="s">
        <v>32</v>
      </c>
      <c r="AX159" s="13" t="s">
        <v>81</v>
      </c>
      <c r="AY159" s="254" t="s">
        <v>122</v>
      </c>
    </row>
    <row r="160" s="2" customFormat="1" ht="21.75" customHeight="1">
      <c r="A160" s="38"/>
      <c r="B160" s="39"/>
      <c r="C160" s="229" t="s">
        <v>193</v>
      </c>
      <c r="D160" s="229" t="s">
        <v>125</v>
      </c>
      <c r="E160" s="230" t="s">
        <v>194</v>
      </c>
      <c r="F160" s="231" t="s">
        <v>195</v>
      </c>
      <c r="G160" s="232" t="s">
        <v>128</v>
      </c>
      <c r="H160" s="233">
        <v>93.248999999999995</v>
      </c>
      <c r="I160" s="234"/>
      <c r="J160" s="235">
        <f>ROUND(I160*H160,2)</f>
        <v>0</v>
      </c>
      <c r="K160" s="236"/>
      <c r="L160" s="44"/>
      <c r="M160" s="237" t="s">
        <v>1</v>
      </c>
      <c r="N160" s="238" t="s">
        <v>41</v>
      </c>
      <c r="O160" s="91"/>
      <c r="P160" s="239">
        <f>O160*H160</f>
        <v>0</v>
      </c>
      <c r="Q160" s="239">
        <v>0</v>
      </c>
      <c r="R160" s="239">
        <f>Q160*H160</f>
        <v>0</v>
      </c>
      <c r="S160" s="239">
        <v>0.035000000000000003</v>
      </c>
      <c r="T160" s="240">
        <f>S160*H160</f>
        <v>3.2637149999999999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1" t="s">
        <v>129</v>
      </c>
      <c r="AT160" s="241" t="s">
        <v>125</v>
      </c>
      <c r="AU160" s="241" t="s">
        <v>83</v>
      </c>
      <c r="AY160" s="17" t="s">
        <v>122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7" t="s">
        <v>81</v>
      </c>
      <c r="BK160" s="242">
        <f>ROUND(I160*H160,2)</f>
        <v>0</v>
      </c>
      <c r="BL160" s="17" t="s">
        <v>129</v>
      </c>
      <c r="BM160" s="241" t="s">
        <v>196</v>
      </c>
    </row>
    <row r="161" s="13" customFormat="1">
      <c r="A161" s="13"/>
      <c r="B161" s="243"/>
      <c r="C161" s="244"/>
      <c r="D161" s="245" t="s">
        <v>131</v>
      </c>
      <c r="E161" s="246" t="s">
        <v>1</v>
      </c>
      <c r="F161" s="247" t="s">
        <v>197</v>
      </c>
      <c r="G161" s="244"/>
      <c r="H161" s="248">
        <v>73.674999999999997</v>
      </c>
      <c r="I161" s="249"/>
      <c r="J161" s="244"/>
      <c r="K161" s="244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131</v>
      </c>
      <c r="AU161" s="254" t="s">
        <v>83</v>
      </c>
      <c r="AV161" s="13" t="s">
        <v>83</v>
      </c>
      <c r="AW161" s="13" t="s">
        <v>32</v>
      </c>
      <c r="AX161" s="13" t="s">
        <v>76</v>
      </c>
      <c r="AY161" s="254" t="s">
        <v>122</v>
      </c>
    </row>
    <row r="162" s="13" customFormat="1">
      <c r="A162" s="13"/>
      <c r="B162" s="243"/>
      <c r="C162" s="244"/>
      <c r="D162" s="245" t="s">
        <v>131</v>
      </c>
      <c r="E162" s="246" t="s">
        <v>1</v>
      </c>
      <c r="F162" s="247" t="s">
        <v>198</v>
      </c>
      <c r="G162" s="244"/>
      <c r="H162" s="248">
        <v>19.574000000000002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131</v>
      </c>
      <c r="AU162" s="254" t="s">
        <v>83</v>
      </c>
      <c r="AV162" s="13" t="s">
        <v>83</v>
      </c>
      <c r="AW162" s="13" t="s">
        <v>32</v>
      </c>
      <c r="AX162" s="13" t="s">
        <v>76</v>
      </c>
      <c r="AY162" s="254" t="s">
        <v>122</v>
      </c>
    </row>
    <row r="163" s="14" customFormat="1">
      <c r="A163" s="14"/>
      <c r="B163" s="266"/>
      <c r="C163" s="267"/>
      <c r="D163" s="245" t="s">
        <v>131</v>
      </c>
      <c r="E163" s="268" t="s">
        <v>1</v>
      </c>
      <c r="F163" s="269" t="s">
        <v>199</v>
      </c>
      <c r="G163" s="267"/>
      <c r="H163" s="270">
        <v>93.248999999999995</v>
      </c>
      <c r="I163" s="271"/>
      <c r="J163" s="267"/>
      <c r="K163" s="267"/>
      <c r="L163" s="272"/>
      <c r="M163" s="273"/>
      <c r="N163" s="274"/>
      <c r="O163" s="274"/>
      <c r="P163" s="274"/>
      <c r="Q163" s="274"/>
      <c r="R163" s="274"/>
      <c r="S163" s="274"/>
      <c r="T163" s="27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6" t="s">
        <v>131</v>
      </c>
      <c r="AU163" s="276" t="s">
        <v>83</v>
      </c>
      <c r="AV163" s="14" t="s">
        <v>129</v>
      </c>
      <c r="AW163" s="14" t="s">
        <v>32</v>
      </c>
      <c r="AX163" s="14" t="s">
        <v>81</v>
      </c>
      <c r="AY163" s="276" t="s">
        <v>122</v>
      </c>
    </row>
    <row r="164" s="2" customFormat="1" ht="16.5" customHeight="1">
      <c r="A164" s="38"/>
      <c r="B164" s="39"/>
      <c r="C164" s="229" t="s">
        <v>8</v>
      </c>
      <c r="D164" s="229" t="s">
        <v>125</v>
      </c>
      <c r="E164" s="230" t="s">
        <v>200</v>
      </c>
      <c r="F164" s="231" t="s">
        <v>201</v>
      </c>
      <c r="G164" s="232" t="s">
        <v>128</v>
      </c>
      <c r="H164" s="233">
        <v>2.8570000000000002</v>
      </c>
      <c r="I164" s="234"/>
      <c r="J164" s="235">
        <f>ROUND(I164*H164,2)</f>
        <v>0</v>
      </c>
      <c r="K164" s="236"/>
      <c r="L164" s="44"/>
      <c r="M164" s="237" t="s">
        <v>1</v>
      </c>
      <c r="N164" s="238" t="s">
        <v>41</v>
      </c>
      <c r="O164" s="91"/>
      <c r="P164" s="239">
        <f>O164*H164</f>
        <v>0</v>
      </c>
      <c r="Q164" s="239">
        <v>0</v>
      </c>
      <c r="R164" s="239">
        <f>Q164*H164</f>
        <v>0</v>
      </c>
      <c r="S164" s="239">
        <v>0.063</v>
      </c>
      <c r="T164" s="240">
        <f>S164*H164</f>
        <v>0.17999100000000001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1" t="s">
        <v>129</v>
      </c>
      <c r="AT164" s="241" t="s">
        <v>125</v>
      </c>
      <c r="AU164" s="241" t="s">
        <v>83</v>
      </c>
      <c r="AY164" s="17" t="s">
        <v>122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7" t="s">
        <v>81</v>
      </c>
      <c r="BK164" s="242">
        <f>ROUND(I164*H164,2)</f>
        <v>0</v>
      </c>
      <c r="BL164" s="17" t="s">
        <v>129</v>
      </c>
      <c r="BM164" s="241" t="s">
        <v>202</v>
      </c>
    </row>
    <row r="165" s="13" customFormat="1">
      <c r="A165" s="13"/>
      <c r="B165" s="243"/>
      <c r="C165" s="244"/>
      <c r="D165" s="245" t="s">
        <v>131</v>
      </c>
      <c r="E165" s="246" t="s">
        <v>1</v>
      </c>
      <c r="F165" s="247" t="s">
        <v>203</v>
      </c>
      <c r="G165" s="244"/>
      <c r="H165" s="248">
        <v>2.8570000000000002</v>
      </c>
      <c r="I165" s="249"/>
      <c r="J165" s="244"/>
      <c r="K165" s="244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131</v>
      </c>
      <c r="AU165" s="254" t="s">
        <v>83</v>
      </c>
      <c r="AV165" s="13" t="s">
        <v>83</v>
      </c>
      <c r="AW165" s="13" t="s">
        <v>32</v>
      </c>
      <c r="AX165" s="13" t="s">
        <v>81</v>
      </c>
      <c r="AY165" s="254" t="s">
        <v>122</v>
      </c>
    </row>
    <row r="166" s="12" customFormat="1" ht="22.8" customHeight="1">
      <c r="A166" s="12"/>
      <c r="B166" s="213"/>
      <c r="C166" s="214"/>
      <c r="D166" s="215" t="s">
        <v>75</v>
      </c>
      <c r="E166" s="227" t="s">
        <v>204</v>
      </c>
      <c r="F166" s="227" t="s">
        <v>205</v>
      </c>
      <c r="G166" s="214"/>
      <c r="H166" s="214"/>
      <c r="I166" s="217"/>
      <c r="J166" s="228">
        <f>BK166</f>
        <v>0</v>
      </c>
      <c r="K166" s="214"/>
      <c r="L166" s="219"/>
      <c r="M166" s="220"/>
      <c r="N166" s="221"/>
      <c r="O166" s="221"/>
      <c r="P166" s="222">
        <f>SUM(P167:P172)</f>
        <v>0</v>
      </c>
      <c r="Q166" s="221"/>
      <c r="R166" s="222">
        <f>SUM(R167:R172)</f>
        <v>0</v>
      </c>
      <c r="S166" s="221"/>
      <c r="T166" s="223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4" t="s">
        <v>81</v>
      </c>
      <c r="AT166" s="225" t="s">
        <v>75</v>
      </c>
      <c r="AU166" s="225" t="s">
        <v>81</v>
      </c>
      <c r="AY166" s="224" t="s">
        <v>122</v>
      </c>
      <c r="BK166" s="226">
        <f>SUM(BK167:BK172)</f>
        <v>0</v>
      </c>
    </row>
    <row r="167" s="2" customFormat="1" ht="21.75" customHeight="1">
      <c r="A167" s="38"/>
      <c r="B167" s="39"/>
      <c r="C167" s="229" t="s">
        <v>186</v>
      </c>
      <c r="D167" s="229" t="s">
        <v>125</v>
      </c>
      <c r="E167" s="230" t="s">
        <v>206</v>
      </c>
      <c r="F167" s="231" t="s">
        <v>207</v>
      </c>
      <c r="G167" s="232" t="s">
        <v>208</v>
      </c>
      <c r="H167" s="233">
        <v>4.468</v>
      </c>
      <c r="I167" s="234"/>
      <c r="J167" s="235">
        <f>ROUND(I167*H167,2)</f>
        <v>0</v>
      </c>
      <c r="K167" s="236"/>
      <c r="L167" s="44"/>
      <c r="M167" s="237" t="s">
        <v>1</v>
      </c>
      <c r="N167" s="238" t="s">
        <v>41</v>
      </c>
      <c r="O167" s="91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1" t="s">
        <v>129</v>
      </c>
      <c r="AT167" s="241" t="s">
        <v>125</v>
      </c>
      <c r="AU167" s="241" t="s">
        <v>83</v>
      </c>
      <c r="AY167" s="17" t="s">
        <v>122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7" t="s">
        <v>81</v>
      </c>
      <c r="BK167" s="242">
        <f>ROUND(I167*H167,2)</f>
        <v>0</v>
      </c>
      <c r="BL167" s="17" t="s">
        <v>129</v>
      </c>
      <c r="BM167" s="241" t="s">
        <v>209</v>
      </c>
    </row>
    <row r="168" s="13" customFormat="1">
      <c r="A168" s="13"/>
      <c r="B168" s="243"/>
      <c r="C168" s="244"/>
      <c r="D168" s="245" t="s">
        <v>131</v>
      </c>
      <c r="E168" s="246" t="s">
        <v>1</v>
      </c>
      <c r="F168" s="247" t="s">
        <v>210</v>
      </c>
      <c r="G168" s="244"/>
      <c r="H168" s="248">
        <v>4.468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131</v>
      </c>
      <c r="AU168" s="254" t="s">
        <v>83</v>
      </c>
      <c r="AV168" s="13" t="s">
        <v>83</v>
      </c>
      <c r="AW168" s="13" t="s">
        <v>32</v>
      </c>
      <c r="AX168" s="13" t="s">
        <v>81</v>
      </c>
      <c r="AY168" s="254" t="s">
        <v>122</v>
      </c>
    </row>
    <row r="169" s="2" customFormat="1" ht="21.75" customHeight="1">
      <c r="A169" s="38"/>
      <c r="B169" s="39"/>
      <c r="C169" s="229" t="s">
        <v>211</v>
      </c>
      <c r="D169" s="229" t="s">
        <v>125</v>
      </c>
      <c r="E169" s="230" t="s">
        <v>212</v>
      </c>
      <c r="F169" s="231" t="s">
        <v>213</v>
      </c>
      <c r="G169" s="232" t="s">
        <v>208</v>
      </c>
      <c r="H169" s="233">
        <v>40.212000000000003</v>
      </c>
      <c r="I169" s="234"/>
      <c r="J169" s="235">
        <f>ROUND(I169*H169,2)</f>
        <v>0</v>
      </c>
      <c r="K169" s="236"/>
      <c r="L169" s="44"/>
      <c r="M169" s="237" t="s">
        <v>1</v>
      </c>
      <c r="N169" s="238" t="s">
        <v>41</v>
      </c>
      <c r="O169" s="91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1" t="s">
        <v>129</v>
      </c>
      <c r="AT169" s="241" t="s">
        <v>125</v>
      </c>
      <c r="AU169" s="241" t="s">
        <v>83</v>
      </c>
      <c r="AY169" s="17" t="s">
        <v>122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7" t="s">
        <v>81</v>
      </c>
      <c r="BK169" s="242">
        <f>ROUND(I169*H169,2)</f>
        <v>0</v>
      </c>
      <c r="BL169" s="17" t="s">
        <v>129</v>
      </c>
      <c r="BM169" s="241" t="s">
        <v>214</v>
      </c>
    </row>
    <row r="170" s="13" customFormat="1">
      <c r="A170" s="13"/>
      <c r="B170" s="243"/>
      <c r="C170" s="244"/>
      <c r="D170" s="245" t="s">
        <v>131</v>
      </c>
      <c r="E170" s="246" t="s">
        <v>1</v>
      </c>
      <c r="F170" s="247" t="s">
        <v>215</v>
      </c>
      <c r="G170" s="244"/>
      <c r="H170" s="248">
        <v>40.212000000000003</v>
      </c>
      <c r="I170" s="249"/>
      <c r="J170" s="244"/>
      <c r="K170" s="244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131</v>
      </c>
      <c r="AU170" s="254" t="s">
        <v>83</v>
      </c>
      <c r="AV170" s="13" t="s">
        <v>83</v>
      </c>
      <c r="AW170" s="13" t="s">
        <v>32</v>
      </c>
      <c r="AX170" s="13" t="s">
        <v>81</v>
      </c>
      <c r="AY170" s="254" t="s">
        <v>122</v>
      </c>
    </row>
    <row r="171" s="2" customFormat="1" ht="21.75" customHeight="1">
      <c r="A171" s="38"/>
      <c r="B171" s="39"/>
      <c r="C171" s="229" t="s">
        <v>216</v>
      </c>
      <c r="D171" s="229" t="s">
        <v>125</v>
      </c>
      <c r="E171" s="230" t="s">
        <v>217</v>
      </c>
      <c r="F171" s="231" t="s">
        <v>218</v>
      </c>
      <c r="G171" s="232" t="s">
        <v>208</v>
      </c>
      <c r="H171" s="233">
        <v>4.468</v>
      </c>
      <c r="I171" s="234"/>
      <c r="J171" s="235">
        <f>ROUND(I171*H171,2)</f>
        <v>0</v>
      </c>
      <c r="K171" s="236"/>
      <c r="L171" s="44"/>
      <c r="M171" s="237" t="s">
        <v>1</v>
      </c>
      <c r="N171" s="238" t="s">
        <v>41</v>
      </c>
      <c r="O171" s="91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1" t="s">
        <v>129</v>
      </c>
      <c r="AT171" s="241" t="s">
        <v>125</v>
      </c>
      <c r="AU171" s="241" t="s">
        <v>83</v>
      </c>
      <c r="AY171" s="17" t="s">
        <v>122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7" t="s">
        <v>81</v>
      </c>
      <c r="BK171" s="242">
        <f>ROUND(I171*H171,2)</f>
        <v>0</v>
      </c>
      <c r="BL171" s="17" t="s">
        <v>129</v>
      </c>
      <c r="BM171" s="241" t="s">
        <v>219</v>
      </c>
    </row>
    <row r="172" s="13" customFormat="1">
      <c r="A172" s="13"/>
      <c r="B172" s="243"/>
      <c r="C172" s="244"/>
      <c r="D172" s="245" t="s">
        <v>131</v>
      </c>
      <c r="E172" s="246" t="s">
        <v>1</v>
      </c>
      <c r="F172" s="247" t="s">
        <v>210</v>
      </c>
      <c r="G172" s="244"/>
      <c r="H172" s="248">
        <v>4.468</v>
      </c>
      <c r="I172" s="249"/>
      <c r="J172" s="244"/>
      <c r="K172" s="244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131</v>
      </c>
      <c r="AU172" s="254" t="s">
        <v>83</v>
      </c>
      <c r="AV172" s="13" t="s">
        <v>83</v>
      </c>
      <c r="AW172" s="13" t="s">
        <v>32</v>
      </c>
      <c r="AX172" s="13" t="s">
        <v>81</v>
      </c>
      <c r="AY172" s="254" t="s">
        <v>122</v>
      </c>
    </row>
    <row r="173" s="12" customFormat="1" ht="22.8" customHeight="1">
      <c r="A173" s="12"/>
      <c r="B173" s="213"/>
      <c r="C173" s="214"/>
      <c r="D173" s="215" t="s">
        <v>75</v>
      </c>
      <c r="E173" s="227" t="s">
        <v>220</v>
      </c>
      <c r="F173" s="227" t="s">
        <v>221</v>
      </c>
      <c r="G173" s="214"/>
      <c r="H173" s="214"/>
      <c r="I173" s="217"/>
      <c r="J173" s="228">
        <f>BK173</f>
        <v>0</v>
      </c>
      <c r="K173" s="214"/>
      <c r="L173" s="219"/>
      <c r="M173" s="220"/>
      <c r="N173" s="221"/>
      <c r="O173" s="221"/>
      <c r="P173" s="222">
        <f>P174</f>
        <v>0</v>
      </c>
      <c r="Q173" s="221"/>
      <c r="R173" s="222">
        <f>R174</f>
        <v>0</v>
      </c>
      <c r="S173" s="221"/>
      <c r="T173" s="223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4" t="s">
        <v>81</v>
      </c>
      <c r="AT173" s="225" t="s">
        <v>75</v>
      </c>
      <c r="AU173" s="225" t="s">
        <v>81</v>
      </c>
      <c r="AY173" s="224" t="s">
        <v>122</v>
      </c>
      <c r="BK173" s="226">
        <f>BK174</f>
        <v>0</v>
      </c>
    </row>
    <row r="174" s="2" customFormat="1" ht="16.5" customHeight="1">
      <c r="A174" s="38"/>
      <c r="B174" s="39"/>
      <c r="C174" s="229" t="s">
        <v>222</v>
      </c>
      <c r="D174" s="229" t="s">
        <v>125</v>
      </c>
      <c r="E174" s="230" t="s">
        <v>223</v>
      </c>
      <c r="F174" s="231" t="s">
        <v>224</v>
      </c>
      <c r="G174" s="232" t="s">
        <v>208</v>
      </c>
      <c r="H174" s="233">
        <v>1.107</v>
      </c>
      <c r="I174" s="234"/>
      <c r="J174" s="235">
        <f>ROUND(I174*H174,2)</f>
        <v>0</v>
      </c>
      <c r="K174" s="236"/>
      <c r="L174" s="44"/>
      <c r="M174" s="237" t="s">
        <v>1</v>
      </c>
      <c r="N174" s="238" t="s">
        <v>41</v>
      </c>
      <c r="O174" s="91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1" t="s">
        <v>129</v>
      </c>
      <c r="AT174" s="241" t="s">
        <v>125</v>
      </c>
      <c r="AU174" s="241" t="s">
        <v>83</v>
      </c>
      <c r="AY174" s="17" t="s">
        <v>122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7" t="s">
        <v>81</v>
      </c>
      <c r="BK174" s="242">
        <f>ROUND(I174*H174,2)</f>
        <v>0</v>
      </c>
      <c r="BL174" s="17" t="s">
        <v>129</v>
      </c>
      <c r="BM174" s="241" t="s">
        <v>225</v>
      </c>
    </row>
    <row r="175" s="12" customFormat="1" ht="25.92" customHeight="1">
      <c r="A175" s="12"/>
      <c r="B175" s="213"/>
      <c r="C175" s="214"/>
      <c r="D175" s="215" t="s">
        <v>75</v>
      </c>
      <c r="E175" s="216" t="s">
        <v>226</v>
      </c>
      <c r="F175" s="216" t="s">
        <v>227</v>
      </c>
      <c r="G175" s="214"/>
      <c r="H175" s="214"/>
      <c r="I175" s="217"/>
      <c r="J175" s="218">
        <f>BK175</f>
        <v>0</v>
      </c>
      <c r="K175" s="214"/>
      <c r="L175" s="219"/>
      <c r="M175" s="220"/>
      <c r="N175" s="221"/>
      <c r="O175" s="221"/>
      <c r="P175" s="222">
        <f>P176+P203+P216+P245+P271</f>
        <v>0</v>
      </c>
      <c r="Q175" s="221"/>
      <c r="R175" s="222">
        <f>R176+R203+R216+R245+R271</f>
        <v>6.8164365700000005</v>
      </c>
      <c r="S175" s="221"/>
      <c r="T175" s="223">
        <f>T176+T203+T216+T245+T271</f>
        <v>0.258328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4" t="s">
        <v>83</v>
      </c>
      <c r="AT175" s="225" t="s">
        <v>75</v>
      </c>
      <c r="AU175" s="225" t="s">
        <v>76</v>
      </c>
      <c r="AY175" s="224" t="s">
        <v>122</v>
      </c>
      <c r="BK175" s="226">
        <f>BK176+BK203+BK216+BK245+BK271</f>
        <v>0</v>
      </c>
    </row>
    <row r="176" s="12" customFormat="1" ht="22.8" customHeight="1">
      <c r="A176" s="12"/>
      <c r="B176" s="213"/>
      <c r="C176" s="214"/>
      <c r="D176" s="215" t="s">
        <v>75</v>
      </c>
      <c r="E176" s="227" t="s">
        <v>228</v>
      </c>
      <c r="F176" s="227" t="s">
        <v>229</v>
      </c>
      <c r="G176" s="214"/>
      <c r="H176" s="214"/>
      <c r="I176" s="217"/>
      <c r="J176" s="228">
        <f>BK176</f>
        <v>0</v>
      </c>
      <c r="K176" s="214"/>
      <c r="L176" s="219"/>
      <c r="M176" s="220"/>
      <c r="N176" s="221"/>
      <c r="O176" s="221"/>
      <c r="P176" s="222">
        <f>SUM(P177:P202)</f>
        <v>0</v>
      </c>
      <c r="Q176" s="221"/>
      <c r="R176" s="222">
        <f>SUM(R177:R202)</f>
        <v>1.18932992</v>
      </c>
      <c r="S176" s="221"/>
      <c r="T176" s="223">
        <f>SUM(T177:T202)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4" t="s">
        <v>83</v>
      </c>
      <c r="AT176" s="225" t="s">
        <v>75</v>
      </c>
      <c r="AU176" s="225" t="s">
        <v>81</v>
      </c>
      <c r="AY176" s="224" t="s">
        <v>122</v>
      </c>
      <c r="BK176" s="226">
        <f>SUM(BK177:BK202)</f>
        <v>0</v>
      </c>
    </row>
    <row r="177" s="2" customFormat="1" ht="21.75" customHeight="1">
      <c r="A177" s="38"/>
      <c r="B177" s="39"/>
      <c r="C177" s="229" t="s">
        <v>230</v>
      </c>
      <c r="D177" s="229" t="s">
        <v>125</v>
      </c>
      <c r="E177" s="230" t="s">
        <v>231</v>
      </c>
      <c r="F177" s="231" t="s">
        <v>232</v>
      </c>
      <c r="G177" s="232" t="s">
        <v>128</v>
      </c>
      <c r="H177" s="233">
        <v>18.190999999999999</v>
      </c>
      <c r="I177" s="234"/>
      <c r="J177" s="235">
        <f>ROUND(I177*H177,2)</f>
        <v>0</v>
      </c>
      <c r="K177" s="236"/>
      <c r="L177" s="44"/>
      <c r="M177" s="237" t="s">
        <v>1</v>
      </c>
      <c r="N177" s="238" t="s">
        <v>41</v>
      </c>
      <c r="O177" s="91"/>
      <c r="P177" s="239">
        <f>O177*H177</f>
        <v>0</v>
      </c>
      <c r="Q177" s="239">
        <v>0.01217</v>
      </c>
      <c r="R177" s="239">
        <f>Q177*H177</f>
        <v>0.22138447</v>
      </c>
      <c r="S177" s="239">
        <v>0</v>
      </c>
      <c r="T177" s="24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1" t="s">
        <v>186</v>
      </c>
      <c r="AT177" s="241" t="s">
        <v>125</v>
      </c>
      <c r="AU177" s="241" t="s">
        <v>83</v>
      </c>
      <c r="AY177" s="17" t="s">
        <v>122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7" t="s">
        <v>81</v>
      </c>
      <c r="BK177" s="242">
        <f>ROUND(I177*H177,2)</f>
        <v>0</v>
      </c>
      <c r="BL177" s="17" t="s">
        <v>186</v>
      </c>
      <c r="BM177" s="241" t="s">
        <v>233</v>
      </c>
    </row>
    <row r="178" s="13" customFormat="1">
      <c r="A178" s="13"/>
      <c r="B178" s="243"/>
      <c r="C178" s="244"/>
      <c r="D178" s="245" t="s">
        <v>131</v>
      </c>
      <c r="E178" s="246" t="s">
        <v>1</v>
      </c>
      <c r="F178" s="247" t="s">
        <v>234</v>
      </c>
      <c r="G178" s="244"/>
      <c r="H178" s="248">
        <v>18.190999999999999</v>
      </c>
      <c r="I178" s="249"/>
      <c r="J178" s="244"/>
      <c r="K178" s="244"/>
      <c r="L178" s="250"/>
      <c r="M178" s="251"/>
      <c r="N178" s="252"/>
      <c r="O178" s="252"/>
      <c r="P178" s="252"/>
      <c r="Q178" s="252"/>
      <c r="R178" s="252"/>
      <c r="S178" s="252"/>
      <c r="T178" s="25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4" t="s">
        <v>131</v>
      </c>
      <c r="AU178" s="254" t="s">
        <v>83</v>
      </c>
      <c r="AV178" s="13" t="s">
        <v>83</v>
      </c>
      <c r="AW178" s="13" t="s">
        <v>32</v>
      </c>
      <c r="AX178" s="13" t="s">
        <v>81</v>
      </c>
      <c r="AY178" s="254" t="s">
        <v>122</v>
      </c>
    </row>
    <row r="179" s="2" customFormat="1" ht="21.75" customHeight="1">
      <c r="A179" s="38"/>
      <c r="B179" s="39"/>
      <c r="C179" s="229" t="s">
        <v>7</v>
      </c>
      <c r="D179" s="229" t="s">
        <v>125</v>
      </c>
      <c r="E179" s="230" t="s">
        <v>235</v>
      </c>
      <c r="F179" s="231" t="s">
        <v>236</v>
      </c>
      <c r="G179" s="232" t="s">
        <v>128</v>
      </c>
      <c r="H179" s="233">
        <v>7.0960000000000001</v>
      </c>
      <c r="I179" s="234"/>
      <c r="J179" s="235">
        <f>ROUND(I179*H179,2)</f>
        <v>0</v>
      </c>
      <c r="K179" s="236"/>
      <c r="L179" s="44"/>
      <c r="M179" s="237" t="s">
        <v>1</v>
      </c>
      <c r="N179" s="238" t="s">
        <v>41</v>
      </c>
      <c r="O179" s="91"/>
      <c r="P179" s="239">
        <f>O179*H179</f>
        <v>0</v>
      </c>
      <c r="Q179" s="239">
        <v>0.025049999999999999</v>
      </c>
      <c r="R179" s="239">
        <f>Q179*H179</f>
        <v>0.17775479999999999</v>
      </c>
      <c r="S179" s="239">
        <v>0</v>
      </c>
      <c r="T179" s="24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1" t="s">
        <v>186</v>
      </c>
      <c r="AT179" s="241" t="s">
        <v>125</v>
      </c>
      <c r="AU179" s="241" t="s">
        <v>83</v>
      </c>
      <c r="AY179" s="17" t="s">
        <v>122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7" t="s">
        <v>81</v>
      </c>
      <c r="BK179" s="242">
        <f>ROUND(I179*H179,2)</f>
        <v>0</v>
      </c>
      <c r="BL179" s="17" t="s">
        <v>186</v>
      </c>
      <c r="BM179" s="241" t="s">
        <v>237</v>
      </c>
    </row>
    <row r="180" s="13" customFormat="1">
      <c r="A180" s="13"/>
      <c r="B180" s="243"/>
      <c r="C180" s="244"/>
      <c r="D180" s="245" t="s">
        <v>131</v>
      </c>
      <c r="E180" s="246" t="s">
        <v>1</v>
      </c>
      <c r="F180" s="247" t="s">
        <v>238</v>
      </c>
      <c r="G180" s="244"/>
      <c r="H180" s="248">
        <v>7.0960000000000001</v>
      </c>
      <c r="I180" s="249"/>
      <c r="J180" s="244"/>
      <c r="K180" s="244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131</v>
      </c>
      <c r="AU180" s="254" t="s">
        <v>83</v>
      </c>
      <c r="AV180" s="13" t="s">
        <v>83</v>
      </c>
      <c r="AW180" s="13" t="s">
        <v>32</v>
      </c>
      <c r="AX180" s="13" t="s">
        <v>76</v>
      </c>
      <c r="AY180" s="254" t="s">
        <v>122</v>
      </c>
    </row>
    <row r="181" s="14" customFormat="1">
      <c r="A181" s="14"/>
      <c r="B181" s="266"/>
      <c r="C181" s="267"/>
      <c r="D181" s="245" t="s">
        <v>131</v>
      </c>
      <c r="E181" s="268" t="s">
        <v>1</v>
      </c>
      <c r="F181" s="269" t="s">
        <v>199</v>
      </c>
      <c r="G181" s="267"/>
      <c r="H181" s="270">
        <v>7.0960000000000001</v>
      </c>
      <c r="I181" s="271"/>
      <c r="J181" s="267"/>
      <c r="K181" s="267"/>
      <c r="L181" s="272"/>
      <c r="M181" s="273"/>
      <c r="N181" s="274"/>
      <c r="O181" s="274"/>
      <c r="P181" s="274"/>
      <c r="Q181" s="274"/>
      <c r="R181" s="274"/>
      <c r="S181" s="274"/>
      <c r="T181" s="27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6" t="s">
        <v>131</v>
      </c>
      <c r="AU181" s="276" t="s">
        <v>83</v>
      </c>
      <c r="AV181" s="14" t="s">
        <v>129</v>
      </c>
      <c r="AW181" s="14" t="s">
        <v>32</v>
      </c>
      <c r="AX181" s="14" t="s">
        <v>81</v>
      </c>
      <c r="AY181" s="276" t="s">
        <v>122</v>
      </c>
    </row>
    <row r="182" s="2" customFormat="1" ht="16.5" customHeight="1">
      <c r="A182" s="38"/>
      <c r="B182" s="39"/>
      <c r="C182" s="229" t="s">
        <v>239</v>
      </c>
      <c r="D182" s="229" t="s">
        <v>125</v>
      </c>
      <c r="E182" s="230" t="s">
        <v>240</v>
      </c>
      <c r="F182" s="231" t="s">
        <v>241</v>
      </c>
      <c r="G182" s="232" t="s">
        <v>135</v>
      </c>
      <c r="H182" s="233">
        <v>19.25</v>
      </c>
      <c r="I182" s="234"/>
      <c r="J182" s="235">
        <f>ROUND(I182*H182,2)</f>
        <v>0</v>
      </c>
      <c r="K182" s="236"/>
      <c r="L182" s="44"/>
      <c r="M182" s="237" t="s">
        <v>1</v>
      </c>
      <c r="N182" s="238" t="s">
        <v>41</v>
      </c>
      <c r="O182" s="91"/>
      <c r="P182" s="239">
        <f>O182*H182</f>
        <v>0</v>
      </c>
      <c r="Q182" s="239">
        <v>1.0000000000000001E-05</v>
      </c>
      <c r="R182" s="239">
        <f>Q182*H182</f>
        <v>0.00019250000000000002</v>
      </c>
      <c r="S182" s="239">
        <v>0</v>
      </c>
      <c r="T182" s="24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1" t="s">
        <v>186</v>
      </c>
      <c r="AT182" s="241" t="s">
        <v>125</v>
      </c>
      <c r="AU182" s="241" t="s">
        <v>83</v>
      </c>
      <c r="AY182" s="17" t="s">
        <v>122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7" t="s">
        <v>81</v>
      </c>
      <c r="BK182" s="242">
        <f>ROUND(I182*H182,2)</f>
        <v>0</v>
      </c>
      <c r="BL182" s="17" t="s">
        <v>186</v>
      </c>
      <c r="BM182" s="241" t="s">
        <v>242</v>
      </c>
    </row>
    <row r="183" s="13" customFormat="1">
      <c r="A183" s="13"/>
      <c r="B183" s="243"/>
      <c r="C183" s="244"/>
      <c r="D183" s="245" t="s">
        <v>131</v>
      </c>
      <c r="E183" s="246" t="s">
        <v>1</v>
      </c>
      <c r="F183" s="247" t="s">
        <v>243</v>
      </c>
      <c r="G183" s="244"/>
      <c r="H183" s="248">
        <v>19.25</v>
      </c>
      <c r="I183" s="249"/>
      <c r="J183" s="244"/>
      <c r="K183" s="244"/>
      <c r="L183" s="250"/>
      <c r="M183" s="251"/>
      <c r="N183" s="252"/>
      <c r="O183" s="252"/>
      <c r="P183" s="252"/>
      <c r="Q183" s="252"/>
      <c r="R183" s="252"/>
      <c r="S183" s="252"/>
      <c r="T183" s="25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4" t="s">
        <v>131</v>
      </c>
      <c r="AU183" s="254" t="s">
        <v>83</v>
      </c>
      <c r="AV183" s="13" t="s">
        <v>83</v>
      </c>
      <c r="AW183" s="13" t="s">
        <v>32</v>
      </c>
      <c r="AX183" s="13" t="s">
        <v>81</v>
      </c>
      <c r="AY183" s="254" t="s">
        <v>122</v>
      </c>
    </row>
    <row r="184" s="2" customFormat="1" ht="16.5" customHeight="1">
      <c r="A184" s="38"/>
      <c r="B184" s="39"/>
      <c r="C184" s="229" t="s">
        <v>244</v>
      </c>
      <c r="D184" s="229" t="s">
        <v>125</v>
      </c>
      <c r="E184" s="230" t="s">
        <v>245</v>
      </c>
      <c r="F184" s="231" t="s">
        <v>246</v>
      </c>
      <c r="G184" s="232" t="s">
        <v>128</v>
      </c>
      <c r="H184" s="233">
        <v>25.286999999999999</v>
      </c>
      <c r="I184" s="234"/>
      <c r="J184" s="235">
        <f>ROUND(I184*H184,2)</f>
        <v>0</v>
      </c>
      <c r="K184" s="236"/>
      <c r="L184" s="44"/>
      <c r="M184" s="237" t="s">
        <v>1</v>
      </c>
      <c r="N184" s="238" t="s">
        <v>41</v>
      </c>
      <c r="O184" s="91"/>
      <c r="P184" s="239">
        <f>O184*H184</f>
        <v>0</v>
      </c>
      <c r="Q184" s="239">
        <v>0.00010000000000000001</v>
      </c>
      <c r="R184" s="239">
        <f>Q184*H184</f>
        <v>0.0025287</v>
      </c>
      <c r="S184" s="239">
        <v>0</v>
      </c>
      <c r="T184" s="24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1" t="s">
        <v>186</v>
      </c>
      <c r="AT184" s="241" t="s">
        <v>125</v>
      </c>
      <c r="AU184" s="241" t="s">
        <v>83</v>
      </c>
      <c r="AY184" s="17" t="s">
        <v>122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7" t="s">
        <v>81</v>
      </c>
      <c r="BK184" s="242">
        <f>ROUND(I184*H184,2)</f>
        <v>0</v>
      </c>
      <c r="BL184" s="17" t="s">
        <v>186</v>
      </c>
      <c r="BM184" s="241" t="s">
        <v>247</v>
      </c>
    </row>
    <row r="185" s="13" customFormat="1">
      <c r="A185" s="13"/>
      <c r="B185" s="243"/>
      <c r="C185" s="244"/>
      <c r="D185" s="245" t="s">
        <v>131</v>
      </c>
      <c r="E185" s="246" t="s">
        <v>1</v>
      </c>
      <c r="F185" s="247" t="s">
        <v>248</v>
      </c>
      <c r="G185" s="244"/>
      <c r="H185" s="248">
        <v>25.286999999999999</v>
      </c>
      <c r="I185" s="249"/>
      <c r="J185" s="244"/>
      <c r="K185" s="244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131</v>
      </c>
      <c r="AU185" s="254" t="s">
        <v>83</v>
      </c>
      <c r="AV185" s="13" t="s">
        <v>83</v>
      </c>
      <c r="AW185" s="13" t="s">
        <v>32</v>
      </c>
      <c r="AX185" s="13" t="s">
        <v>81</v>
      </c>
      <c r="AY185" s="254" t="s">
        <v>122</v>
      </c>
    </row>
    <row r="186" s="2" customFormat="1" ht="16.5" customHeight="1">
      <c r="A186" s="38"/>
      <c r="B186" s="39"/>
      <c r="C186" s="229" t="s">
        <v>249</v>
      </c>
      <c r="D186" s="229" t="s">
        <v>125</v>
      </c>
      <c r="E186" s="230" t="s">
        <v>250</v>
      </c>
      <c r="F186" s="231" t="s">
        <v>251</v>
      </c>
      <c r="G186" s="232" t="s">
        <v>135</v>
      </c>
      <c r="H186" s="233">
        <v>27.850000000000001</v>
      </c>
      <c r="I186" s="234"/>
      <c r="J186" s="235">
        <f>ROUND(I186*H186,2)</f>
        <v>0</v>
      </c>
      <c r="K186" s="236"/>
      <c r="L186" s="44"/>
      <c r="M186" s="237" t="s">
        <v>1</v>
      </c>
      <c r="N186" s="238" t="s">
        <v>41</v>
      </c>
      <c r="O186" s="91"/>
      <c r="P186" s="239">
        <f>O186*H186</f>
        <v>0</v>
      </c>
      <c r="Q186" s="239">
        <v>0.0043800000000000002</v>
      </c>
      <c r="R186" s="239">
        <f>Q186*H186</f>
        <v>0.12198300000000001</v>
      </c>
      <c r="S186" s="239">
        <v>0</v>
      </c>
      <c r="T186" s="24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1" t="s">
        <v>186</v>
      </c>
      <c r="AT186" s="241" t="s">
        <v>125</v>
      </c>
      <c r="AU186" s="241" t="s">
        <v>83</v>
      </c>
      <c r="AY186" s="17" t="s">
        <v>122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7" t="s">
        <v>81</v>
      </c>
      <c r="BK186" s="242">
        <f>ROUND(I186*H186,2)</f>
        <v>0</v>
      </c>
      <c r="BL186" s="17" t="s">
        <v>186</v>
      </c>
      <c r="BM186" s="241" t="s">
        <v>252</v>
      </c>
    </row>
    <row r="187" s="13" customFormat="1">
      <c r="A187" s="13"/>
      <c r="B187" s="243"/>
      <c r="C187" s="244"/>
      <c r="D187" s="245" t="s">
        <v>131</v>
      </c>
      <c r="E187" s="246" t="s">
        <v>1</v>
      </c>
      <c r="F187" s="247" t="s">
        <v>253</v>
      </c>
      <c r="G187" s="244"/>
      <c r="H187" s="248">
        <v>27.850000000000001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131</v>
      </c>
      <c r="AU187" s="254" t="s">
        <v>83</v>
      </c>
      <c r="AV187" s="13" t="s">
        <v>83</v>
      </c>
      <c r="AW187" s="13" t="s">
        <v>32</v>
      </c>
      <c r="AX187" s="13" t="s">
        <v>81</v>
      </c>
      <c r="AY187" s="254" t="s">
        <v>122</v>
      </c>
    </row>
    <row r="188" s="2" customFormat="1" ht="21.75" customHeight="1">
      <c r="A188" s="38"/>
      <c r="B188" s="39"/>
      <c r="C188" s="229" t="s">
        <v>254</v>
      </c>
      <c r="D188" s="229" t="s">
        <v>125</v>
      </c>
      <c r="E188" s="230" t="s">
        <v>255</v>
      </c>
      <c r="F188" s="231" t="s">
        <v>256</v>
      </c>
      <c r="G188" s="232" t="s">
        <v>128</v>
      </c>
      <c r="H188" s="233">
        <v>25.286999999999999</v>
      </c>
      <c r="I188" s="234"/>
      <c r="J188" s="235">
        <f>ROUND(I188*H188,2)</f>
        <v>0</v>
      </c>
      <c r="K188" s="236"/>
      <c r="L188" s="44"/>
      <c r="M188" s="237" t="s">
        <v>1</v>
      </c>
      <c r="N188" s="238" t="s">
        <v>41</v>
      </c>
      <c r="O188" s="91"/>
      <c r="P188" s="239">
        <f>O188*H188</f>
        <v>0</v>
      </c>
      <c r="Q188" s="239">
        <v>0.00010000000000000001</v>
      </c>
      <c r="R188" s="239">
        <f>Q188*H188</f>
        <v>0.0025287</v>
      </c>
      <c r="S188" s="239">
        <v>0</v>
      </c>
      <c r="T188" s="24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1" t="s">
        <v>186</v>
      </c>
      <c r="AT188" s="241" t="s">
        <v>125</v>
      </c>
      <c r="AU188" s="241" t="s">
        <v>83</v>
      </c>
      <c r="AY188" s="17" t="s">
        <v>122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7" t="s">
        <v>81</v>
      </c>
      <c r="BK188" s="242">
        <f>ROUND(I188*H188,2)</f>
        <v>0</v>
      </c>
      <c r="BL188" s="17" t="s">
        <v>186</v>
      </c>
      <c r="BM188" s="241" t="s">
        <v>257</v>
      </c>
    </row>
    <row r="189" s="13" customFormat="1">
      <c r="A189" s="13"/>
      <c r="B189" s="243"/>
      <c r="C189" s="244"/>
      <c r="D189" s="245" t="s">
        <v>131</v>
      </c>
      <c r="E189" s="246" t="s">
        <v>1</v>
      </c>
      <c r="F189" s="247" t="s">
        <v>248</v>
      </c>
      <c r="G189" s="244"/>
      <c r="H189" s="248">
        <v>25.286999999999999</v>
      </c>
      <c r="I189" s="249"/>
      <c r="J189" s="244"/>
      <c r="K189" s="244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131</v>
      </c>
      <c r="AU189" s="254" t="s">
        <v>83</v>
      </c>
      <c r="AV189" s="13" t="s">
        <v>83</v>
      </c>
      <c r="AW189" s="13" t="s">
        <v>32</v>
      </c>
      <c r="AX189" s="13" t="s">
        <v>81</v>
      </c>
      <c r="AY189" s="254" t="s">
        <v>122</v>
      </c>
    </row>
    <row r="190" s="2" customFormat="1" ht="21.75" customHeight="1">
      <c r="A190" s="38"/>
      <c r="B190" s="39"/>
      <c r="C190" s="229" t="s">
        <v>258</v>
      </c>
      <c r="D190" s="229" t="s">
        <v>125</v>
      </c>
      <c r="E190" s="230" t="s">
        <v>259</v>
      </c>
      <c r="F190" s="231" t="s">
        <v>260</v>
      </c>
      <c r="G190" s="232" t="s">
        <v>128</v>
      </c>
      <c r="H190" s="233">
        <v>55.466999999999999</v>
      </c>
      <c r="I190" s="234"/>
      <c r="J190" s="235">
        <f>ROUND(I190*H190,2)</f>
        <v>0</v>
      </c>
      <c r="K190" s="236"/>
      <c r="L190" s="44"/>
      <c r="M190" s="237" t="s">
        <v>1</v>
      </c>
      <c r="N190" s="238" t="s">
        <v>41</v>
      </c>
      <c r="O190" s="91"/>
      <c r="P190" s="239">
        <f>O190*H190</f>
        <v>0</v>
      </c>
      <c r="Q190" s="239">
        <v>0.00125</v>
      </c>
      <c r="R190" s="239">
        <f>Q190*H190</f>
        <v>0.06933375</v>
      </c>
      <c r="S190" s="239">
        <v>0</v>
      </c>
      <c r="T190" s="24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1" t="s">
        <v>186</v>
      </c>
      <c r="AT190" s="241" t="s">
        <v>125</v>
      </c>
      <c r="AU190" s="241" t="s">
        <v>83</v>
      </c>
      <c r="AY190" s="17" t="s">
        <v>122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7" t="s">
        <v>81</v>
      </c>
      <c r="BK190" s="242">
        <f>ROUND(I190*H190,2)</f>
        <v>0</v>
      </c>
      <c r="BL190" s="17" t="s">
        <v>186</v>
      </c>
      <c r="BM190" s="241" t="s">
        <v>261</v>
      </c>
    </row>
    <row r="191" s="13" customFormat="1">
      <c r="A191" s="13"/>
      <c r="B191" s="243"/>
      <c r="C191" s="244"/>
      <c r="D191" s="245" t="s">
        <v>131</v>
      </c>
      <c r="E191" s="246" t="s">
        <v>1</v>
      </c>
      <c r="F191" s="247" t="s">
        <v>262</v>
      </c>
      <c r="G191" s="244"/>
      <c r="H191" s="248">
        <v>73.658000000000001</v>
      </c>
      <c r="I191" s="249"/>
      <c r="J191" s="244"/>
      <c r="K191" s="244"/>
      <c r="L191" s="250"/>
      <c r="M191" s="251"/>
      <c r="N191" s="252"/>
      <c r="O191" s="252"/>
      <c r="P191" s="252"/>
      <c r="Q191" s="252"/>
      <c r="R191" s="252"/>
      <c r="S191" s="252"/>
      <c r="T191" s="25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4" t="s">
        <v>131</v>
      </c>
      <c r="AU191" s="254" t="s">
        <v>83</v>
      </c>
      <c r="AV191" s="13" t="s">
        <v>83</v>
      </c>
      <c r="AW191" s="13" t="s">
        <v>32</v>
      </c>
      <c r="AX191" s="13" t="s">
        <v>76</v>
      </c>
      <c r="AY191" s="254" t="s">
        <v>122</v>
      </c>
    </row>
    <row r="192" s="15" customFormat="1">
      <c r="A192" s="15"/>
      <c r="B192" s="277"/>
      <c r="C192" s="278"/>
      <c r="D192" s="245" t="s">
        <v>131</v>
      </c>
      <c r="E192" s="279" t="s">
        <v>1</v>
      </c>
      <c r="F192" s="280" t="s">
        <v>263</v>
      </c>
      <c r="G192" s="278"/>
      <c r="H192" s="279" t="s">
        <v>1</v>
      </c>
      <c r="I192" s="281"/>
      <c r="J192" s="278"/>
      <c r="K192" s="278"/>
      <c r="L192" s="282"/>
      <c r="M192" s="283"/>
      <c r="N192" s="284"/>
      <c r="O192" s="284"/>
      <c r="P192" s="284"/>
      <c r="Q192" s="284"/>
      <c r="R192" s="284"/>
      <c r="S192" s="284"/>
      <c r="T192" s="28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6" t="s">
        <v>131</v>
      </c>
      <c r="AU192" s="286" t="s">
        <v>83</v>
      </c>
      <c r="AV192" s="15" t="s">
        <v>81</v>
      </c>
      <c r="AW192" s="15" t="s">
        <v>32</v>
      </c>
      <c r="AX192" s="15" t="s">
        <v>76</v>
      </c>
      <c r="AY192" s="286" t="s">
        <v>122</v>
      </c>
    </row>
    <row r="193" s="13" customFormat="1">
      <c r="A193" s="13"/>
      <c r="B193" s="243"/>
      <c r="C193" s="244"/>
      <c r="D193" s="245" t="s">
        <v>131</v>
      </c>
      <c r="E193" s="246" t="s">
        <v>1</v>
      </c>
      <c r="F193" s="247" t="s">
        <v>264</v>
      </c>
      <c r="G193" s="244"/>
      <c r="H193" s="248">
        <v>-18.190999999999999</v>
      </c>
      <c r="I193" s="249"/>
      <c r="J193" s="244"/>
      <c r="K193" s="244"/>
      <c r="L193" s="250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4" t="s">
        <v>131</v>
      </c>
      <c r="AU193" s="254" t="s">
        <v>83</v>
      </c>
      <c r="AV193" s="13" t="s">
        <v>83</v>
      </c>
      <c r="AW193" s="13" t="s">
        <v>32</v>
      </c>
      <c r="AX193" s="13" t="s">
        <v>76</v>
      </c>
      <c r="AY193" s="254" t="s">
        <v>122</v>
      </c>
    </row>
    <row r="194" s="14" customFormat="1">
      <c r="A194" s="14"/>
      <c r="B194" s="266"/>
      <c r="C194" s="267"/>
      <c r="D194" s="245" t="s">
        <v>131</v>
      </c>
      <c r="E194" s="268" t="s">
        <v>1</v>
      </c>
      <c r="F194" s="269" t="s">
        <v>199</v>
      </c>
      <c r="G194" s="267"/>
      <c r="H194" s="270">
        <v>55.466999999999999</v>
      </c>
      <c r="I194" s="271"/>
      <c r="J194" s="267"/>
      <c r="K194" s="267"/>
      <c r="L194" s="272"/>
      <c r="M194" s="273"/>
      <c r="N194" s="274"/>
      <c r="O194" s="274"/>
      <c r="P194" s="274"/>
      <c r="Q194" s="274"/>
      <c r="R194" s="274"/>
      <c r="S194" s="274"/>
      <c r="T194" s="27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6" t="s">
        <v>131</v>
      </c>
      <c r="AU194" s="276" t="s">
        <v>83</v>
      </c>
      <c r="AV194" s="14" t="s">
        <v>129</v>
      </c>
      <c r="AW194" s="14" t="s">
        <v>32</v>
      </c>
      <c r="AX194" s="14" t="s">
        <v>81</v>
      </c>
      <c r="AY194" s="276" t="s">
        <v>122</v>
      </c>
    </row>
    <row r="195" s="2" customFormat="1" ht="33" customHeight="1">
      <c r="A195" s="38"/>
      <c r="B195" s="39"/>
      <c r="C195" s="255" t="s">
        <v>265</v>
      </c>
      <c r="D195" s="255" t="s">
        <v>164</v>
      </c>
      <c r="E195" s="256" t="s">
        <v>266</v>
      </c>
      <c r="F195" s="257" t="s">
        <v>267</v>
      </c>
      <c r="G195" s="258" t="s">
        <v>128</v>
      </c>
      <c r="H195" s="259">
        <v>58.240000000000002</v>
      </c>
      <c r="I195" s="260"/>
      <c r="J195" s="261">
        <f>ROUND(I195*H195,2)</f>
        <v>0</v>
      </c>
      <c r="K195" s="262"/>
      <c r="L195" s="263"/>
      <c r="M195" s="264" t="s">
        <v>1</v>
      </c>
      <c r="N195" s="265" t="s">
        <v>41</v>
      </c>
      <c r="O195" s="91"/>
      <c r="P195" s="239">
        <f>O195*H195</f>
        <v>0</v>
      </c>
      <c r="Q195" s="239">
        <v>0.0080000000000000002</v>
      </c>
      <c r="R195" s="239">
        <f>Q195*H195</f>
        <v>0.46592</v>
      </c>
      <c r="S195" s="239">
        <v>0</v>
      </c>
      <c r="T195" s="24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1" t="s">
        <v>268</v>
      </c>
      <c r="AT195" s="241" t="s">
        <v>164</v>
      </c>
      <c r="AU195" s="241" t="s">
        <v>83</v>
      </c>
      <c r="AY195" s="17" t="s">
        <v>122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7" t="s">
        <v>81</v>
      </c>
      <c r="BK195" s="242">
        <f>ROUND(I195*H195,2)</f>
        <v>0</v>
      </c>
      <c r="BL195" s="17" t="s">
        <v>186</v>
      </c>
      <c r="BM195" s="241" t="s">
        <v>269</v>
      </c>
    </row>
    <row r="196" s="13" customFormat="1">
      <c r="A196" s="13"/>
      <c r="B196" s="243"/>
      <c r="C196" s="244"/>
      <c r="D196" s="245" t="s">
        <v>131</v>
      </c>
      <c r="E196" s="246" t="s">
        <v>1</v>
      </c>
      <c r="F196" s="247" t="s">
        <v>270</v>
      </c>
      <c r="G196" s="244"/>
      <c r="H196" s="248">
        <v>55.466999999999999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131</v>
      </c>
      <c r="AU196" s="254" t="s">
        <v>83</v>
      </c>
      <c r="AV196" s="13" t="s">
        <v>83</v>
      </c>
      <c r="AW196" s="13" t="s">
        <v>32</v>
      </c>
      <c r="AX196" s="13" t="s">
        <v>81</v>
      </c>
      <c r="AY196" s="254" t="s">
        <v>122</v>
      </c>
    </row>
    <row r="197" s="13" customFormat="1">
      <c r="A197" s="13"/>
      <c r="B197" s="243"/>
      <c r="C197" s="244"/>
      <c r="D197" s="245" t="s">
        <v>131</v>
      </c>
      <c r="E197" s="244"/>
      <c r="F197" s="247" t="s">
        <v>271</v>
      </c>
      <c r="G197" s="244"/>
      <c r="H197" s="248">
        <v>58.240000000000002</v>
      </c>
      <c r="I197" s="249"/>
      <c r="J197" s="244"/>
      <c r="K197" s="244"/>
      <c r="L197" s="250"/>
      <c r="M197" s="251"/>
      <c r="N197" s="252"/>
      <c r="O197" s="252"/>
      <c r="P197" s="252"/>
      <c r="Q197" s="252"/>
      <c r="R197" s="252"/>
      <c r="S197" s="252"/>
      <c r="T197" s="25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4" t="s">
        <v>131</v>
      </c>
      <c r="AU197" s="254" t="s">
        <v>83</v>
      </c>
      <c r="AV197" s="13" t="s">
        <v>83</v>
      </c>
      <c r="AW197" s="13" t="s">
        <v>4</v>
      </c>
      <c r="AX197" s="13" t="s">
        <v>81</v>
      </c>
      <c r="AY197" s="254" t="s">
        <v>122</v>
      </c>
    </row>
    <row r="198" s="2" customFormat="1" ht="16.5" customHeight="1">
      <c r="A198" s="38"/>
      <c r="B198" s="39"/>
      <c r="C198" s="229" t="s">
        <v>272</v>
      </c>
      <c r="D198" s="229" t="s">
        <v>125</v>
      </c>
      <c r="E198" s="230" t="s">
        <v>273</v>
      </c>
      <c r="F198" s="231" t="s">
        <v>274</v>
      </c>
      <c r="G198" s="232" t="s">
        <v>135</v>
      </c>
      <c r="H198" s="233">
        <v>6.9000000000000004</v>
      </c>
      <c r="I198" s="234"/>
      <c r="J198" s="235">
        <f>ROUND(I198*H198,2)</f>
        <v>0</v>
      </c>
      <c r="K198" s="236"/>
      <c r="L198" s="44"/>
      <c r="M198" s="237" t="s">
        <v>1</v>
      </c>
      <c r="N198" s="238" t="s">
        <v>41</v>
      </c>
      <c r="O198" s="91"/>
      <c r="P198" s="239">
        <f>O198*H198</f>
        <v>0</v>
      </c>
      <c r="Q198" s="239">
        <v>0.018460000000000001</v>
      </c>
      <c r="R198" s="239">
        <f>Q198*H198</f>
        <v>0.12737400000000002</v>
      </c>
      <c r="S198" s="239">
        <v>0</v>
      </c>
      <c r="T198" s="24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1" t="s">
        <v>186</v>
      </c>
      <c r="AT198" s="241" t="s">
        <v>125</v>
      </c>
      <c r="AU198" s="241" t="s">
        <v>83</v>
      </c>
      <c r="AY198" s="17" t="s">
        <v>122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7" t="s">
        <v>81</v>
      </c>
      <c r="BK198" s="242">
        <f>ROUND(I198*H198,2)</f>
        <v>0</v>
      </c>
      <c r="BL198" s="17" t="s">
        <v>186</v>
      </c>
      <c r="BM198" s="241" t="s">
        <v>275</v>
      </c>
    </row>
    <row r="199" s="13" customFormat="1">
      <c r="A199" s="13"/>
      <c r="B199" s="243"/>
      <c r="C199" s="244"/>
      <c r="D199" s="245" t="s">
        <v>131</v>
      </c>
      <c r="E199" s="246" t="s">
        <v>1</v>
      </c>
      <c r="F199" s="247" t="s">
        <v>276</v>
      </c>
      <c r="G199" s="244"/>
      <c r="H199" s="248">
        <v>6.9000000000000004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131</v>
      </c>
      <c r="AU199" s="254" t="s">
        <v>83</v>
      </c>
      <c r="AV199" s="13" t="s">
        <v>83</v>
      </c>
      <c r="AW199" s="13" t="s">
        <v>32</v>
      </c>
      <c r="AX199" s="13" t="s">
        <v>81</v>
      </c>
      <c r="AY199" s="254" t="s">
        <v>122</v>
      </c>
    </row>
    <row r="200" s="2" customFormat="1" ht="21.75" customHeight="1">
      <c r="A200" s="38"/>
      <c r="B200" s="39"/>
      <c r="C200" s="229" t="s">
        <v>277</v>
      </c>
      <c r="D200" s="229" t="s">
        <v>125</v>
      </c>
      <c r="E200" s="230" t="s">
        <v>278</v>
      </c>
      <c r="F200" s="231" t="s">
        <v>279</v>
      </c>
      <c r="G200" s="232" t="s">
        <v>146</v>
      </c>
      <c r="H200" s="233">
        <v>11</v>
      </c>
      <c r="I200" s="234"/>
      <c r="J200" s="235">
        <f>ROUND(I200*H200,2)</f>
        <v>0</v>
      </c>
      <c r="K200" s="236"/>
      <c r="L200" s="44"/>
      <c r="M200" s="237" t="s">
        <v>1</v>
      </c>
      <c r="N200" s="238" t="s">
        <v>41</v>
      </c>
      <c r="O200" s="91"/>
      <c r="P200" s="239">
        <f>O200*H200</f>
        <v>0</v>
      </c>
      <c r="Q200" s="239">
        <v>3.0000000000000001E-05</v>
      </c>
      <c r="R200" s="239">
        <f>Q200*H200</f>
        <v>0.00033</v>
      </c>
      <c r="S200" s="239">
        <v>0</v>
      </c>
      <c r="T200" s="24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1" t="s">
        <v>186</v>
      </c>
      <c r="AT200" s="241" t="s">
        <v>125</v>
      </c>
      <c r="AU200" s="241" t="s">
        <v>83</v>
      </c>
      <c r="AY200" s="17" t="s">
        <v>122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7" t="s">
        <v>81</v>
      </c>
      <c r="BK200" s="242">
        <f>ROUND(I200*H200,2)</f>
        <v>0</v>
      </c>
      <c r="BL200" s="17" t="s">
        <v>186</v>
      </c>
      <c r="BM200" s="241" t="s">
        <v>280</v>
      </c>
    </row>
    <row r="201" s="13" customFormat="1">
      <c r="A201" s="13"/>
      <c r="B201" s="243"/>
      <c r="C201" s="244"/>
      <c r="D201" s="245" t="s">
        <v>131</v>
      </c>
      <c r="E201" s="246" t="s">
        <v>1</v>
      </c>
      <c r="F201" s="247" t="s">
        <v>179</v>
      </c>
      <c r="G201" s="244"/>
      <c r="H201" s="248">
        <v>11</v>
      </c>
      <c r="I201" s="249"/>
      <c r="J201" s="244"/>
      <c r="K201" s="244"/>
      <c r="L201" s="250"/>
      <c r="M201" s="251"/>
      <c r="N201" s="252"/>
      <c r="O201" s="252"/>
      <c r="P201" s="252"/>
      <c r="Q201" s="252"/>
      <c r="R201" s="252"/>
      <c r="S201" s="252"/>
      <c r="T201" s="25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131</v>
      </c>
      <c r="AU201" s="254" t="s">
        <v>83</v>
      </c>
      <c r="AV201" s="13" t="s">
        <v>83</v>
      </c>
      <c r="AW201" s="13" t="s">
        <v>32</v>
      </c>
      <c r="AX201" s="13" t="s">
        <v>81</v>
      </c>
      <c r="AY201" s="254" t="s">
        <v>122</v>
      </c>
    </row>
    <row r="202" s="2" customFormat="1" ht="21.75" customHeight="1">
      <c r="A202" s="38"/>
      <c r="B202" s="39"/>
      <c r="C202" s="229" t="s">
        <v>281</v>
      </c>
      <c r="D202" s="229" t="s">
        <v>125</v>
      </c>
      <c r="E202" s="230" t="s">
        <v>282</v>
      </c>
      <c r="F202" s="231" t="s">
        <v>283</v>
      </c>
      <c r="G202" s="232" t="s">
        <v>284</v>
      </c>
      <c r="H202" s="287"/>
      <c r="I202" s="234"/>
      <c r="J202" s="235">
        <f>ROUND(I202*H202,2)</f>
        <v>0</v>
      </c>
      <c r="K202" s="236"/>
      <c r="L202" s="44"/>
      <c r="M202" s="237" t="s">
        <v>1</v>
      </c>
      <c r="N202" s="238" t="s">
        <v>41</v>
      </c>
      <c r="O202" s="91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1" t="s">
        <v>186</v>
      </c>
      <c r="AT202" s="241" t="s">
        <v>125</v>
      </c>
      <c r="AU202" s="241" t="s">
        <v>83</v>
      </c>
      <c r="AY202" s="17" t="s">
        <v>122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7" t="s">
        <v>81</v>
      </c>
      <c r="BK202" s="242">
        <f>ROUND(I202*H202,2)</f>
        <v>0</v>
      </c>
      <c r="BL202" s="17" t="s">
        <v>186</v>
      </c>
      <c r="BM202" s="241" t="s">
        <v>285</v>
      </c>
    </row>
    <row r="203" s="12" customFormat="1" ht="22.8" customHeight="1">
      <c r="A203" s="12"/>
      <c r="B203" s="213"/>
      <c r="C203" s="214"/>
      <c r="D203" s="215" t="s">
        <v>75</v>
      </c>
      <c r="E203" s="227" t="s">
        <v>286</v>
      </c>
      <c r="F203" s="227" t="s">
        <v>287</v>
      </c>
      <c r="G203" s="214"/>
      <c r="H203" s="214"/>
      <c r="I203" s="217"/>
      <c r="J203" s="228">
        <f>BK203</f>
        <v>0</v>
      </c>
      <c r="K203" s="214"/>
      <c r="L203" s="219"/>
      <c r="M203" s="220"/>
      <c r="N203" s="221"/>
      <c r="O203" s="221"/>
      <c r="P203" s="222">
        <f>SUM(P204:P215)</f>
        <v>0</v>
      </c>
      <c r="Q203" s="221"/>
      <c r="R203" s="222">
        <f>SUM(R204:R215)</f>
        <v>0.087800000000000003</v>
      </c>
      <c r="S203" s="221"/>
      <c r="T203" s="223">
        <f>SUM(T204:T215)</f>
        <v>0.258328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4" t="s">
        <v>83</v>
      </c>
      <c r="AT203" s="225" t="s">
        <v>75</v>
      </c>
      <c r="AU203" s="225" t="s">
        <v>81</v>
      </c>
      <c r="AY203" s="224" t="s">
        <v>122</v>
      </c>
      <c r="BK203" s="226">
        <f>SUM(BK204:BK215)</f>
        <v>0</v>
      </c>
    </row>
    <row r="204" s="2" customFormat="1" ht="21.75" customHeight="1">
      <c r="A204" s="38"/>
      <c r="B204" s="39"/>
      <c r="C204" s="229" t="s">
        <v>288</v>
      </c>
      <c r="D204" s="229" t="s">
        <v>125</v>
      </c>
      <c r="E204" s="230" t="s">
        <v>289</v>
      </c>
      <c r="F204" s="231" t="s">
        <v>290</v>
      </c>
      <c r="G204" s="232" t="s">
        <v>146</v>
      </c>
      <c r="H204" s="233">
        <v>1</v>
      </c>
      <c r="I204" s="234"/>
      <c r="J204" s="235">
        <f>ROUND(I204*H204,2)</f>
        <v>0</v>
      </c>
      <c r="K204" s="236"/>
      <c r="L204" s="44"/>
      <c r="M204" s="237" t="s">
        <v>1</v>
      </c>
      <c r="N204" s="238" t="s">
        <v>41</v>
      </c>
      <c r="O204" s="91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1" t="s">
        <v>186</v>
      </c>
      <c r="AT204" s="241" t="s">
        <v>125</v>
      </c>
      <c r="AU204" s="241" t="s">
        <v>83</v>
      </c>
      <c r="AY204" s="17" t="s">
        <v>122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7" t="s">
        <v>81</v>
      </c>
      <c r="BK204" s="242">
        <f>ROUND(I204*H204,2)</f>
        <v>0</v>
      </c>
      <c r="BL204" s="17" t="s">
        <v>186</v>
      </c>
      <c r="BM204" s="241" t="s">
        <v>291</v>
      </c>
    </row>
    <row r="205" s="13" customFormat="1">
      <c r="A205" s="13"/>
      <c r="B205" s="243"/>
      <c r="C205" s="244"/>
      <c r="D205" s="245" t="s">
        <v>131</v>
      </c>
      <c r="E205" s="246" t="s">
        <v>1</v>
      </c>
      <c r="F205" s="247" t="s">
        <v>292</v>
      </c>
      <c r="G205" s="244"/>
      <c r="H205" s="248">
        <v>1</v>
      </c>
      <c r="I205" s="249"/>
      <c r="J205" s="244"/>
      <c r="K205" s="244"/>
      <c r="L205" s="250"/>
      <c r="M205" s="251"/>
      <c r="N205" s="252"/>
      <c r="O205" s="252"/>
      <c r="P205" s="252"/>
      <c r="Q205" s="252"/>
      <c r="R205" s="252"/>
      <c r="S205" s="252"/>
      <c r="T205" s="25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4" t="s">
        <v>131</v>
      </c>
      <c r="AU205" s="254" t="s">
        <v>83</v>
      </c>
      <c r="AV205" s="13" t="s">
        <v>83</v>
      </c>
      <c r="AW205" s="13" t="s">
        <v>32</v>
      </c>
      <c r="AX205" s="13" t="s">
        <v>81</v>
      </c>
      <c r="AY205" s="254" t="s">
        <v>122</v>
      </c>
    </row>
    <row r="206" s="2" customFormat="1" ht="33" customHeight="1">
      <c r="A206" s="38"/>
      <c r="B206" s="39"/>
      <c r="C206" s="255" t="s">
        <v>268</v>
      </c>
      <c r="D206" s="255" t="s">
        <v>164</v>
      </c>
      <c r="E206" s="256" t="s">
        <v>293</v>
      </c>
      <c r="F206" s="257" t="s">
        <v>294</v>
      </c>
      <c r="G206" s="258" t="s">
        <v>146</v>
      </c>
      <c r="H206" s="259">
        <v>1</v>
      </c>
      <c r="I206" s="260"/>
      <c r="J206" s="261">
        <f>ROUND(I206*H206,2)</f>
        <v>0</v>
      </c>
      <c r="K206" s="262"/>
      <c r="L206" s="263"/>
      <c r="M206" s="264" t="s">
        <v>1</v>
      </c>
      <c r="N206" s="265" t="s">
        <v>41</v>
      </c>
      <c r="O206" s="91"/>
      <c r="P206" s="239">
        <f>O206*H206</f>
        <v>0</v>
      </c>
      <c r="Q206" s="239">
        <v>0.065000000000000002</v>
      </c>
      <c r="R206" s="239">
        <f>Q206*H206</f>
        <v>0.065000000000000002</v>
      </c>
      <c r="S206" s="239">
        <v>0</v>
      </c>
      <c r="T206" s="24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1" t="s">
        <v>268</v>
      </c>
      <c r="AT206" s="241" t="s">
        <v>164</v>
      </c>
      <c r="AU206" s="241" t="s">
        <v>83</v>
      </c>
      <c r="AY206" s="17" t="s">
        <v>122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7" t="s">
        <v>81</v>
      </c>
      <c r="BK206" s="242">
        <f>ROUND(I206*H206,2)</f>
        <v>0</v>
      </c>
      <c r="BL206" s="17" t="s">
        <v>186</v>
      </c>
      <c r="BM206" s="241" t="s">
        <v>295</v>
      </c>
    </row>
    <row r="207" s="2" customFormat="1" ht="16.5" customHeight="1">
      <c r="A207" s="38"/>
      <c r="B207" s="39"/>
      <c r="C207" s="229" t="s">
        <v>296</v>
      </c>
      <c r="D207" s="229" t="s">
        <v>125</v>
      </c>
      <c r="E207" s="230" t="s">
        <v>297</v>
      </c>
      <c r="F207" s="231" t="s">
        <v>298</v>
      </c>
      <c r="G207" s="232" t="s">
        <v>146</v>
      </c>
      <c r="H207" s="233">
        <v>19</v>
      </c>
      <c r="I207" s="234"/>
      <c r="J207" s="235">
        <f>ROUND(I207*H207,2)</f>
        <v>0</v>
      </c>
      <c r="K207" s="236"/>
      <c r="L207" s="44"/>
      <c r="M207" s="237" t="s">
        <v>1</v>
      </c>
      <c r="N207" s="238" t="s">
        <v>41</v>
      </c>
      <c r="O207" s="91"/>
      <c r="P207" s="239">
        <f>O207*H207</f>
        <v>0</v>
      </c>
      <c r="Q207" s="239">
        <v>0</v>
      </c>
      <c r="R207" s="239">
        <f>Q207*H207</f>
        <v>0</v>
      </c>
      <c r="S207" s="239">
        <v>0.00010000000000000001</v>
      </c>
      <c r="T207" s="240">
        <f>S207*H207</f>
        <v>0.0019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1" t="s">
        <v>186</v>
      </c>
      <c r="AT207" s="241" t="s">
        <v>125</v>
      </c>
      <c r="AU207" s="241" t="s">
        <v>83</v>
      </c>
      <c r="AY207" s="17" t="s">
        <v>122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7" t="s">
        <v>81</v>
      </c>
      <c r="BK207" s="242">
        <f>ROUND(I207*H207,2)</f>
        <v>0</v>
      </c>
      <c r="BL207" s="17" t="s">
        <v>186</v>
      </c>
      <c r="BM207" s="241" t="s">
        <v>299</v>
      </c>
    </row>
    <row r="208" s="13" customFormat="1">
      <c r="A208" s="13"/>
      <c r="B208" s="243"/>
      <c r="C208" s="244"/>
      <c r="D208" s="245" t="s">
        <v>131</v>
      </c>
      <c r="E208" s="246" t="s">
        <v>1</v>
      </c>
      <c r="F208" s="247" t="s">
        <v>222</v>
      </c>
      <c r="G208" s="244"/>
      <c r="H208" s="248">
        <v>19</v>
      </c>
      <c r="I208" s="249"/>
      <c r="J208" s="244"/>
      <c r="K208" s="244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131</v>
      </c>
      <c r="AU208" s="254" t="s">
        <v>83</v>
      </c>
      <c r="AV208" s="13" t="s">
        <v>83</v>
      </c>
      <c r="AW208" s="13" t="s">
        <v>32</v>
      </c>
      <c r="AX208" s="13" t="s">
        <v>81</v>
      </c>
      <c r="AY208" s="254" t="s">
        <v>122</v>
      </c>
    </row>
    <row r="209" s="2" customFormat="1" ht="16.5" customHeight="1">
      <c r="A209" s="38"/>
      <c r="B209" s="39"/>
      <c r="C209" s="229" t="s">
        <v>300</v>
      </c>
      <c r="D209" s="229" t="s">
        <v>125</v>
      </c>
      <c r="E209" s="230" t="s">
        <v>301</v>
      </c>
      <c r="F209" s="231" t="s">
        <v>302</v>
      </c>
      <c r="G209" s="232" t="s">
        <v>146</v>
      </c>
      <c r="H209" s="233">
        <v>19</v>
      </c>
      <c r="I209" s="234"/>
      <c r="J209" s="235">
        <f>ROUND(I209*H209,2)</f>
        <v>0</v>
      </c>
      <c r="K209" s="236"/>
      <c r="L209" s="44"/>
      <c r="M209" s="237" t="s">
        <v>1</v>
      </c>
      <c r="N209" s="238" t="s">
        <v>41</v>
      </c>
      <c r="O209" s="91"/>
      <c r="P209" s="239">
        <f>O209*H209</f>
        <v>0</v>
      </c>
      <c r="Q209" s="239">
        <v>0</v>
      </c>
      <c r="R209" s="239">
        <f>Q209*H209</f>
        <v>0</v>
      </c>
      <c r="S209" s="239">
        <v>0.00010000000000000001</v>
      </c>
      <c r="T209" s="240">
        <f>S209*H209</f>
        <v>0.0019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1" t="s">
        <v>186</v>
      </c>
      <c r="AT209" s="241" t="s">
        <v>125</v>
      </c>
      <c r="AU209" s="241" t="s">
        <v>83</v>
      </c>
      <c r="AY209" s="17" t="s">
        <v>122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7" t="s">
        <v>81</v>
      </c>
      <c r="BK209" s="242">
        <f>ROUND(I209*H209,2)</f>
        <v>0</v>
      </c>
      <c r="BL209" s="17" t="s">
        <v>186</v>
      </c>
      <c r="BM209" s="241" t="s">
        <v>303</v>
      </c>
    </row>
    <row r="210" s="13" customFormat="1">
      <c r="A210" s="13"/>
      <c r="B210" s="243"/>
      <c r="C210" s="244"/>
      <c r="D210" s="245" t="s">
        <v>131</v>
      </c>
      <c r="E210" s="246" t="s">
        <v>1</v>
      </c>
      <c r="F210" s="247" t="s">
        <v>222</v>
      </c>
      <c r="G210" s="244"/>
      <c r="H210" s="248">
        <v>19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131</v>
      </c>
      <c r="AU210" s="254" t="s">
        <v>83</v>
      </c>
      <c r="AV210" s="13" t="s">
        <v>83</v>
      </c>
      <c r="AW210" s="13" t="s">
        <v>32</v>
      </c>
      <c r="AX210" s="13" t="s">
        <v>81</v>
      </c>
      <c r="AY210" s="254" t="s">
        <v>122</v>
      </c>
    </row>
    <row r="211" s="2" customFormat="1" ht="21.75" customHeight="1">
      <c r="A211" s="38"/>
      <c r="B211" s="39"/>
      <c r="C211" s="255" t="s">
        <v>304</v>
      </c>
      <c r="D211" s="255" t="s">
        <v>164</v>
      </c>
      <c r="E211" s="256" t="s">
        <v>305</v>
      </c>
      <c r="F211" s="257" t="s">
        <v>306</v>
      </c>
      <c r="G211" s="258" t="s">
        <v>146</v>
      </c>
      <c r="H211" s="259">
        <v>19</v>
      </c>
      <c r="I211" s="260"/>
      <c r="J211" s="261">
        <f>ROUND(I211*H211,2)</f>
        <v>0</v>
      </c>
      <c r="K211" s="262"/>
      <c r="L211" s="263"/>
      <c r="M211" s="264" t="s">
        <v>1</v>
      </c>
      <c r="N211" s="265" t="s">
        <v>41</v>
      </c>
      <c r="O211" s="91"/>
      <c r="P211" s="239">
        <f>O211*H211</f>
        <v>0</v>
      </c>
      <c r="Q211" s="239">
        <v>0.0011999999999999999</v>
      </c>
      <c r="R211" s="239">
        <f>Q211*H211</f>
        <v>0.022799999999999997</v>
      </c>
      <c r="S211" s="239">
        <v>0</v>
      </c>
      <c r="T211" s="24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1" t="s">
        <v>268</v>
      </c>
      <c r="AT211" s="241" t="s">
        <v>164</v>
      </c>
      <c r="AU211" s="241" t="s">
        <v>83</v>
      </c>
      <c r="AY211" s="17" t="s">
        <v>122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7" t="s">
        <v>81</v>
      </c>
      <c r="BK211" s="242">
        <f>ROUND(I211*H211,2)</f>
        <v>0</v>
      </c>
      <c r="BL211" s="17" t="s">
        <v>186</v>
      </c>
      <c r="BM211" s="241" t="s">
        <v>307</v>
      </c>
    </row>
    <row r="212" s="13" customFormat="1">
      <c r="A212" s="13"/>
      <c r="B212" s="243"/>
      <c r="C212" s="244"/>
      <c r="D212" s="245" t="s">
        <v>131</v>
      </c>
      <c r="E212" s="246" t="s">
        <v>1</v>
      </c>
      <c r="F212" s="247" t="s">
        <v>222</v>
      </c>
      <c r="G212" s="244"/>
      <c r="H212" s="248">
        <v>19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131</v>
      </c>
      <c r="AU212" s="254" t="s">
        <v>83</v>
      </c>
      <c r="AV212" s="13" t="s">
        <v>83</v>
      </c>
      <c r="AW212" s="13" t="s">
        <v>32</v>
      </c>
      <c r="AX212" s="13" t="s">
        <v>81</v>
      </c>
      <c r="AY212" s="254" t="s">
        <v>122</v>
      </c>
    </row>
    <row r="213" s="2" customFormat="1" ht="21.75" customHeight="1">
      <c r="A213" s="38"/>
      <c r="B213" s="39"/>
      <c r="C213" s="229" t="s">
        <v>308</v>
      </c>
      <c r="D213" s="229" t="s">
        <v>125</v>
      </c>
      <c r="E213" s="230" t="s">
        <v>309</v>
      </c>
      <c r="F213" s="231" t="s">
        <v>310</v>
      </c>
      <c r="G213" s="232" t="s">
        <v>128</v>
      </c>
      <c r="H213" s="233">
        <v>31.815999999999999</v>
      </c>
      <c r="I213" s="234"/>
      <c r="J213" s="235">
        <f>ROUND(I213*H213,2)</f>
        <v>0</v>
      </c>
      <c r="K213" s="236"/>
      <c r="L213" s="44"/>
      <c r="M213" s="237" t="s">
        <v>1</v>
      </c>
      <c r="N213" s="238" t="s">
        <v>41</v>
      </c>
      <c r="O213" s="91"/>
      <c r="P213" s="239">
        <f>O213*H213</f>
        <v>0</v>
      </c>
      <c r="Q213" s="239">
        <v>0</v>
      </c>
      <c r="R213" s="239">
        <f>Q213*H213</f>
        <v>0</v>
      </c>
      <c r="S213" s="239">
        <v>0.0080000000000000002</v>
      </c>
      <c r="T213" s="240">
        <f>S213*H213</f>
        <v>0.25452799999999998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1" t="s">
        <v>186</v>
      </c>
      <c r="AT213" s="241" t="s">
        <v>125</v>
      </c>
      <c r="AU213" s="241" t="s">
        <v>83</v>
      </c>
      <c r="AY213" s="17" t="s">
        <v>122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7" t="s">
        <v>81</v>
      </c>
      <c r="BK213" s="242">
        <f>ROUND(I213*H213,2)</f>
        <v>0</v>
      </c>
      <c r="BL213" s="17" t="s">
        <v>186</v>
      </c>
      <c r="BM213" s="241" t="s">
        <v>311</v>
      </c>
    </row>
    <row r="214" s="13" customFormat="1">
      <c r="A214" s="13"/>
      <c r="B214" s="243"/>
      <c r="C214" s="244"/>
      <c r="D214" s="245" t="s">
        <v>131</v>
      </c>
      <c r="E214" s="246" t="s">
        <v>1</v>
      </c>
      <c r="F214" s="247" t="s">
        <v>312</v>
      </c>
      <c r="G214" s="244"/>
      <c r="H214" s="248">
        <v>31.815999999999999</v>
      </c>
      <c r="I214" s="249"/>
      <c r="J214" s="244"/>
      <c r="K214" s="244"/>
      <c r="L214" s="250"/>
      <c r="M214" s="251"/>
      <c r="N214" s="252"/>
      <c r="O214" s="252"/>
      <c r="P214" s="252"/>
      <c r="Q214" s="252"/>
      <c r="R214" s="252"/>
      <c r="S214" s="252"/>
      <c r="T214" s="25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4" t="s">
        <v>131</v>
      </c>
      <c r="AU214" s="254" t="s">
        <v>83</v>
      </c>
      <c r="AV214" s="13" t="s">
        <v>83</v>
      </c>
      <c r="AW214" s="13" t="s">
        <v>32</v>
      </c>
      <c r="AX214" s="13" t="s">
        <v>81</v>
      </c>
      <c r="AY214" s="254" t="s">
        <v>122</v>
      </c>
    </row>
    <row r="215" s="2" customFormat="1" ht="21.75" customHeight="1">
      <c r="A215" s="38"/>
      <c r="B215" s="39"/>
      <c r="C215" s="229" t="s">
        <v>313</v>
      </c>
      <c r="D215" s="229" t="s">
        <v>125</v>
      </c>
      <c r="E215" s="230" t="s">
        <v>314</v>
      </c>
      <c r="F215" s="231" t="s">
        <v>315</v>
      </c>
      <c r="G215" s="232" t="s">
        <v>284</v>
      </c>
      <c r="H215" s="287"/>
      <c r="I215" s="234"/>
      <c r="J215" s="235">
        <f>ROUND(I215*H215,2)</f>
        <v>0</v>
      </c>
      <c r="K215" s="236"/>
      <c r="L215" s="44"/>
      <c r="M215" s="237" t="s">
        <v>1</v>
      </c>
      <c r="N215" s="238" t="s">
        <v>41</v>
      </c>
      <c r="O215" s="91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1" t="s">
        <v>186</v>
      </c>
      <c r="AT215" s="241" t="s">
        <v>125</v>
      </c>
      <c r="AU215" s="241" t="s">
        <v>83</v>
      </c>
      <c r="AY215" s="17" t="s">
        <v>122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7" t="s">
        <v>81</v>
      </c>
      <c r="BK215" s="242">
        <f>ROUND(I215*H215,2)</f>
        <v>0</v>
      </c>
      <c r="BL215" s="17" t="s">
        <v>186</v>
      </c>
      <c r="BM215" s="241" t="s">
        <v>316</v>
      </c>
    </row>
    <row r="216" s="12" customFormat="1" ht="22.8" customHeight="1">
      <c r="A216" s="12"/>
      <c r="B216" s="213"/>
      <c r="C216" s="214"/>
      <c r="D216" s="215" t="s">
        <v>75</v>
      </c>
      <c r="E216" s="227" t="s">
        <v>317</v>
      </c>
      <c r="F216" s="227" t="s">
        <v>318</v>
      </c>
      <c r="G216" s="214"/>
      <c r="H216" s="214"/>
      <c r="I216" s="217"/>
      <c r="J216" s="228">
        <f>BK216</f>
        <v>0</v>
      </c>
      <c r="K216" s="214"/>
      <c r="L216" s="219"/>
      <c r="M216" s="220"/>
      <c r="N216" s="221"/>
      <c r="O216" s="221"/>
      <c r="P216" s="222">
        <f>SUM(P217:P244)</f>
        <v>0</v>
      </c>
      <c r="Q216" s="221"/>
      <c r="R216" s="222">
        <f>SUM(R217:R244)</f>
        <v>5.373545</v>
      </c>
      <c r="S216" s="221"/>
      <c r="T216" s="223">
        <f>SUM(T217:T244)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4" t="s">
        <v>83</v>
      </c>
      <c r="AT216" s="225" t="s">
        <v>75</v>
      </c>
      <c r="AU216" s="225" t="s">
        <v>81</v>
      </c>
      <c r="AY216" s="224" t="s">
        <v>122</v>
      </c>
      <c r="BK216" s="226">
        <f>SUM(BK217:BK244)</f>
        <v>0</v>
      </c>
    </row>
    <row r="217" s="2" customFormat="1" ht="16.5" customHeight="1">
      <c r="A217" s="38"/>
      <c r="B217" s="39"/>
      <c r="C217" s="229" t="s">
        <v>319</v>
      </c>
      <c r="D217" s="229" t="s">
        <v>125</v>
      </c>
      <c r="E217" s="230" t="s">
        <v>320</v>
      </c>
      <c r="F217" s="231" t="s">
        <v>321</v>
      </c>
      <c r="G217" s="232" t="s">
        <v>128</v>
      </c>
      <c r="H217" s="233">
        <v>93.248999999999995</v>
      </c>
      <c r="I217" s="234"/>
      <c r="J217" s="235">
        <f>ROUND(I217*H217,2)</f>
        <v>0</v>
      </c>
      <c r="K217" s="236"/>
      <c r="L217" s="44"/>
      <c r="M217" s="237" t="s">
        <v>1</v>
      </c>
      <c r="N217" s="238" t="s">
        <v>41</v>
      </c>
      <c r="O217" s="91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1" t="s">
        <v>186</v>
      </c>
      <c r="AT217" s="241" t="s">
        <v>125</v>
      </c>
      <c r="AU217" s="241" t="s">
        <v>83</v>
      </c>
      <c r="AY217" s="17" t="s">
        <v>122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7" t="s">
        <v>81</v>
      </c>
      <c r="BK217" s="242">
        <f>ROUND(I217*H217,2)</f>
        <v>0</v>
      </c>
      <c r="BL217" s="17" t="s">
        <v>186</v>
      </c>
      <c r="BM217" s="241" t="s">
        <v>322</v>
      </c>
    </row>
    <row r="218" s="13" customFormat="1">
      <c r="A218" s="13"/>
      <c r="B218" s="243"/>
      <c r="C218" s="244"/>
      <c r="D218" s="245" t="s">
        <v>131</v>
      </c>
      <c r="E218" s="246" t="s">
        <v>1</v>
      </c>
      <c r="F218" s="247" t="s">
        <v>197</v>
      </c>
      <c r="G218" s="244"/>
      <c r="H218" s="248">
        <v>73.674999999999997</v>
      </c>
      <c r="I218" s="249"/>
      <c r="J218" s="244"/>
      <c r="K218" s="244"/>
      <c r="L218" s="250"/>
      <c r="M218" s="251"/>
      <c r="N218" s="252"/>
      <c r="O218" s="252"/>
      <c r="P218" s="252"/>
      <c r="Q218" s="252"/>
      <c r="R218" s="252"/>
      <c r="S218" s="252"/>
      <c r="T218" s="25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4" t="s">
        <v>131</v>
      </c>
      <c r="AU218" s="254" t="s">
        <v>83</v>
      </c>
      <c r="AV218" s="13" t="s">
        <v>83</v>
      </c>
      <c r="AW218" s="13" t="s">
        <v>32</v>
      </c>
      <c r="AX218" s="13" t="s">
        <v>76</v>
      </c>
      <c r="AY218" s="254" t="s">
        <v>122</v>
      </c>
    </row>
    <row r="219" s="13" customFormat="1">
      <c r="A219" s="13"/>
      <c r="B219" s="243"/>
      <c r="C219" s="244"/>
      <c r="D219" s="245" t="s">
        <v>131</v>
      </c>
      <c r="E219" s="246" t="s">
        <v>1</v>
      </c>
      <c r="F219" s="247" t="s">
        <v>198</v>
      </c>
      <c r="G219" s="244"/>
      <c r="H219" s="248">
        <v>19.574000000000002</v>
      </c>
      <c r="I219" s="249"/>
      <c r="J219" s="244"/>
      <c r="K219" s="244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131</v>
      </c>
      <c r="AU219" s="254" t="s">
        <v>83</v>
      </c>
      <c r="AV219" s="13" t="s">
        <v>83</v>
      </c>
      <c r="AW219" s="13" t="s">
        <v>32</v>
      </c>
      <c r="AX219" s="13" t="s">
        <v>76</v>
      </c>
      <c r="AY219" s="254" t="s">
        <v>122</v>
      </c>
    </row>
    <row r="220" s="14" customFormat="1">
      <c r="A220" s="14"/>
      <c r="B220" s="266"/>
      <c r="C220" s="267"/>
      <c r="D220" s="245" t="s">
        <v>131</v>
      </c>
      <c r="E220" s="268" t="s">
        <v>1</v>
      </c>
      <c r="F220" s="269" t="s">
        <v>199</v>
      </c>
      <c r="G220" s="267"/>
      <c r="H220" s="270">
        <v>93.248999999999995</v>
      </c>
      <c r="I220" s="271"/>
      <c r="J220" s="267"/>
      <c r="K220" s="267"/>
      <c r="L220" s="272"/>
      <c r="M220" s="273"/>
      <c r="N220" s="274"/>
      <c r="O220" s="274"/>
      <c r="P220" s="274"/>
      <c r="Q220" s="274"/>
      <c r="R220" s="274"/>
      <c r="S220" s="274"/>
      <c r="T220" s="27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6" t="s">
        <v>131</v>
      </c>
      <c r="AU220" s="276" t="s">
        <v>83</v>
      </c>
      <c r="AV220" s="14" t="s">
        <v>129</v>
      </c>
      <c r="AW220" s="14" t="s">
        <v>32</v>
      </c>
      <c r="AX220" s="14" t="s">
        <v>81</v>
      </c>
      <c r="AY220" s="276" t="s">
        <v>122</v>
      </c>
    </row>
    <row r="221" s="2" customFormat="1" ht="16.5" customHeight="1">
      <c r="A221" s="38"/>
      <c r="B221" s="39"/>
      <c r="C221" s="229" t="s">
        <v>323</v>
      </c>
      <c r="D221" s="229" t="s">
        <v>125</v>
      </c>
      <c r="E221" s="230" t="s">
        <v>324</v>
      </c>
      <c r="F221" s="231" t="s">
        <v>325</v>
      </c>
      <c r="G221" s="232" t="s">
        <v>128</v>
      </c>
      <c r="H221" s="233">
        <v>93.248999999999995</v>
      </c>
      <c r="I221" s="234"/>
      <c r="J221" s="235">
        <f>ROUND(I221*H221,2)</f>
        <v>0</v>
      </c>
      <c r="K221" s="236"/>
      <c r="L221" s="44"/>
      <c r="M221" s="237" t="s">
        <v>1</v>
      </c>
      <c r="N221" s="238" t="s">
        <v>41</v>
      </c>
      <c r="O221" s="91"/>
      <c r="P221" s="239">
        <f>O221*H221</f>
        <v>0</v>
      </c>
      <c r="Q221" s="239">
        <v>0.00029999999999999997</v>
      </c>
      <c r="R221" s="239">
        <f>Q221*H221</f>
        <v>0.027974699999999995</v>
      </c>
      <c r="S221" s="239">
        <v>0</v>
      </c>
      <c r="T221" s="24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1" t="s">
        <v>186</v>
      </c>
      <c r="AT221" s="241" t="s">
        <v>125</v>
      </c>
      <c r="AU221" s="241" t="s">
        <v>83</v>
      </c>
      <c r="AY221" s="17" t="s">
        <v>122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7" t="s">
        <v>81</v>
      </c>
      <c r="BK221" s="242">
        <f>ROUND(I221*H221,2)</f>
        <v>0</v>
      </c>
      <c r="BL221" s="17" t="s">
        <v>186</v>
      </c>
      <c r="BM221" s="241" t="s">
        <v>326</v>
      </c>
    </row>
    <row r="222" s="13" customFormat="1">
      <c r="A222" s="13"/>
      <c r="B222" s="243"/>
      <c r="C222" s="244"/>
      <c r="D222" s="245" t="s">
        <v>131</v>
      </c>
      <c r="E222" s="246" t="s">
        <v>1</v>
      </c>
      <c r="F222" s="247" t="s">
        <v>158</v>
      </c>
      <c r="G222" s="244"/>
      <c r="H222" s="248">
        <v>93.248999999999995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131</v>
      </c>
      <c r="AU222" s="254" t="s">
        <v>83</v>
      </c>
      <c r="AV222" s="13" t="s">
        <v>83</v>
      </c>
      <c r="AW222" s="13" t="s">
        <v>32</v>
      </c>
      <c r="AX222" s="13" t="s">
        <v>81</v>
      </c>
      <c r="AY222" s="254" t="s">
        <v>122</v>
      </c>
    </row>
    <row r="223" s="2" customFormat="1" ht="21.75" customHeight="1">
      <c r="A223" s="38"/>
      <c r="B223" s="39"/>
      <c r="C223" s="229" t="s">
        <v>327</v>
      </c>
      <c r="D223" s="229" t="s">
        <v>125</v>
      </c>
      <c r="E223" s="230" t="s">
        <v>328</v>
      </c>
      <c r="F223" s="231" t="s">
        <v>329</v>
      </c>
      <c r="G223" s="232" t="s">
        <v>128</v>
      </c>
      <c r="H223" s="233">
        <v>93.248999999999995</v>
      </c>
      <c r="I223" s="234"/>
      <c r="J223" s="235">
        <f>ROUND(I223*H223,2)</f>
        <v>0</v>
      </c>
      <c r="K223" s="236"/>
      <c r="L223" s="44"/>
      <c r="M223" s="237" t="s">
        <v>1</v>
      </c>
      <c r="N223" s="238" t="s">
        <v>41</v>
      </c>
      <c r="O223" s="91"/>
      <c r="P223" s="239">
        <f>O223*H223</f>
        <v>0</v>
      </c>
      <c r="Q223" s="239">
        <v>0.014999999999999999</v>
      </c>
      <c r="R223" s="239">
        <f>Q223*H223</f>
        <v>1.3987349999999998</v>
      </c>
      <c r="S223" s="239">
        <v>0</v>
      </c>
      <c r="T223" s="24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1" t="s">
        <v>186</v>
      </c>
      <c r="AT223" s="241" t="s">
        <v>125</v>
      </c>
      <c r="AU223" s="241" t="s">
        <v>83</v>
      </c>
      <c r="AY223" s="17" t="s">
        <v>122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7" t="s">
        <v>81</v>
      </c>
      <c r="BK223" s="242">
        <f>ROUND(I223*H223,2)</f>
        <v>0</v>
      </c>
      <c r="BL223" s="17" t="s">
        <v>186</v>
      </c>
      <c r="BM223" s="241" t="s">
        <v>330</v>
      </c>
    </row>
    <row r="224" s="13" customFormat="1">
      <c r="A224" s="13"/>
      <c r="B224" s="243"/>
      <c r="C224" s="244"/>
      <c r="D224" s="245" t="s">
        <v>131</v>
      </c>
      <c r="E224" s="246" t="s">
        <v>1</v>
      </c>
      <c r="F224" s="247" t="s">
        <v>158</v>
      </c>
      <c r="G224" s="244"/>
      <c r="H224" s="248">
        <v>93.248999999999995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131</v>
      </c>
      <c r="AU224" s="254" t="s">
        <v>83</v>
      </c>
      <c r="AV224" s="13" t="s">
        <v>83</v>
      </c>
      <c r="AW224" s="13" t="s">
        <v>32</v>
      </c>
      <c r="AX224" s="13" t="s">
        <v>81</v>
      </c>
      <c r="AY224" s="254" t="s">
        <v>122</v>
      </c>
    </row>
    <row r="225" s="2" customFormat="1" ht="21.75" customHeight="1">
      <c r="A225" s="38"/>
      <c r="B225" s="39"/>
      <c r="C225" s="229" t="s">
        <v>331</v>
      </c>
      <c r="D225" s="229" t="s">
        <v>125</v>
      </c>
      <c r="E225" s="230" t="s">
        <v>332</v>
      </c>
      <c r="F225" s="231" t="s">
        <v>333</v>
      </c>
      <c r="G225" s="232" t="s">
        <v>135</v>
      </c>
      <c r="H225" s="233">
        <v>83.010000000000005</v>
      </c>
      <c r="I225" s="234"/>
      <c r="J225" s="235">
        <f>ROUND(I225*H225,2)</f>
        <v>0</v>
      </c>
      <c r="K225" s="236"/>
      <c r="L225" s="44"/>
      <c r="M225" s="237" t="s">
        <v>1</v>
      </c>
      <c r="N225" s="238" t="s">
        <v>41</v>
      </c>
      <c r="O225" s="91"/>
      <c r="P225" s="239">
        <f>O225*H225</f>
        <v>0</v>
      </c>
      <c r="Q225" s="239">
        <v>0.00058</v>
      </c>
      <c r="R225" s="239">
        <f>Q225*H225</f>
        <v>0.048145800000000002</v>
      </c>
      <c r="S225" s="239">
        <v>0</v>
      </c>
      <c r="T225" s="24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1" t="s">
        <v>186</v>
      </c>
      <c r="AT225" s="241" t="s">
        <v>125</v>
      </c>
      <c r="AU225" s="241" t="s">
        <v>83</v>
      </c>
      <c r="AY225" s="17" t="s">
        <v>122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7" t="s">
        <v>81</v>
      </c>
      <c r="BK225" s="242">
        <f>ROUND(I225*H225,2)</f>
        <v>0</v>
      </c>
      <c r="BL225" s="17" t="s">
        <v>186</v>
      </c>
      <c r="BM225" s="241" t="s">
        <v>334</v>
      </c>
    </row>
    <row r="226" s="13" customFormat="1">
      <c r="A226" s="13"/>
      <c r="B226" s="243"/>
      <c r="C226" s="244"/>
      <c r="D226" s="245" t="s">
        <v>131</v>
      </c>
      <c r="E226" s="246" t="s">
        <v>1</v>
      </c>
      <c r="F226" s="247" t="s">
        <v>335</v>
      </c>
      <c r="G226" s="244"/>
      <c r="H226" s="248">
        <v>67.040000000000006</v>
      </c>
      <c r="I226" s="249"/>
      <c r="J226" s="244"/>
      <c r="K226" s="244"/>
      <c r="L226" s="250"/>
      <c r="M226" s="251"/>
      <c r="N226" s="252"/>
      <c r="O226" s="252"/>
      <c r="P226" s="252"/>
      <c r="Q226" s="252"/>
      <c r="R226" s="252"/>
      <c r="S226" s="252"/>
      <c r="T226" s="25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4" t="s">
        <v>131</v>
      </c>
      <c r="AU226" s="254" t="s">
        <v>83</v>
      </c>
      <c r="AV226" s="13" t="s">
        <v>83</v>
      </c>
      <c r="AW226" s="13" t="s">
        <v>32</v>
      </c>
      <c r="AX226" s="13" t="s">
        <v>76</v>
      </c>
      <c r="AY226" s="254" t="s">
        <v>122</v>
      </c>
    </row>
    <row r="227" s="13" customFormat="1">
      <c r="A227" s="13"/>
      <c r="B227" s="243"/>
      <c r="C227" s="244"/>
      <c r="D227" s="245" t="s">
        <v>131</v>
      </c>
      <c r="E227" s="246" t="s">
        <v>1</v>
      </c>
      <c r="F227" s="247" t="s">
        <v>336</v>
      </c>
      <c r="G227" s="244"/>
      <c r="H227" s="248">
        <v>15.970000000000001</v>
      </c>
      <c r="I227" s="249"/>
      <c r="J227" s="244"/>
      <c r="K227" s="244"/>
      <c r="L227" s="250"/>
      <c r="M227" s="251"/>
      <c r="N227" s="252"/>
      <c r="O227" s="252"/>
      <c r="P227" s="252"/>
      <c r="Q227" s="252"/>
      <c r="R227" s="252"/>
      <c r="S227" s="252"/>
      <c r="T227" s="25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4" t="s">
        <v>131</v>
      </c>
      <c r="AU227" s="254" t="s">
        <v>83</v>
      </c>
      <c r="AV227" s="13" t="s">
        <v>83</v>
      </c>
      <c r="AW227" s="13" t="s">
        <v>32</v>
      </c>
      <c r="AX227" s="13" t="s">
        <v>76</v>
      </c>
      <c r="AY227" s="254" t="s">
        <v>122</v>
      </c>
    </row>
    <row r="228" s="14" customFormat="1">
      <c r="A228" s="14"/>
      <c r="B228" s="266"/>
      <c r="C228" s="267"/>
      <c r="D228" s="245" t="s">
        <v>131</v>
      </c>
      <c r="E228" s="268" t="s">
        <v>1</v>
      </c>
      <c r="F228" s="269" t="s">
        <v>199</v>
      </c>
      <c r="G228" s="267"/>
      <c r="H228" s="270">
        <v>83.010000000000005</v>
      </c>
      <c r="I228" s="271"/>
      <c r="J228" s="267"/>
      <c r="K228" s="267"/>
      <c r="L228" s="272"/>
      <c r="M228" s="273"/>
      <c r="N228" s="274"/>
      <c r="O228" s="274"/>
      <c r="P228" s="274"/>
      <c r="Q228" s="274"/>
      <c r="R228" s="274"/>
      <c r="S228" s="274"/>
      <c r="T228" s="27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6" t="s">
        <v>131</v>
      </c>
      <c r="AU228" s="276" t="s">
        <v>83</v>
      </c>
      <c r="AV228" s="14" t="s">
        <v>129</v>
      </c>
      <c r="AW228" s="14" t="s">
        <v>32</v>
      </c>
      <c r="AX228" s="14" t="s">
        <v>81</v>
      </c>
      <c r="AY228" s="276" t="s">
        <v>122</v>
      </c>
    </row>
    <row r="229" s="2" customFormat="1" ht="33" customHeight="1">
      <c r="A229" s="38"/>
      <c r="B229" s="39"/>
      <c r="C229" s="229" t="s">
        <v>337</v>
      </c>
      <c r="D229" s="229" t="s">
        <v>125</v>
      </c>
      <c r="E229" s="230" t="s">
        <v>338</v>
      </c>
      <c r="F229" s="231" t="s">
        <v>339</v>
      </c>
      <c r="G229" s="232" t="s">
        <v>128</v>
      </c>
      <c r="H229" s="233">
        <v>93.248999999999995</v>
      </c>
      <c r="I229" s="234"/>
      <c r="J229" s="235">
        <f>ROUND(I229*H229,2)</f>
        <v>0</v>
      </c>
      <c r="K229" s="236"/>
      <c r="L229" s="44"/>
      <c r="M229" s="237" t="s">
        <v>1</v>
      </c>
      <c r="N229" s="238" t="s">
        <v>41</v>
      </c>
      <c r="O229" s="91"/>
      <c r="P229" s="239">
        <f>O229*H229</f>
        <v>0</v>
      </c>
      <c r="Q229" s="239">
        <v>0.0089999999999999993</v>
      </c>
      <c r="R229" s="239">
        <f>Q229*H229</f>
        <v>0.8392409999999999</v>
      </c>
      <c r="S229" s="239">
        <v>0</v>
      </c>
      <c r="T229" s="24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1" t="s">
        <v>186</v>
      </c>
      <c r="AT229" s="241" t="s">
        <v>125</v>
      </c>
      <c r="AU229" s="241" t="s">
        <v>83</v>
      </c>
      <c r="AY229" s="17" t="s">
        <v>122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7" t="s">
        <v>81</v>
      </c>
      <c r="BK229" s="242">
        <f>ROUND(I229*H229,2)</f>
        <v>0</v>
      </c>
      <c r="BL229" s="17" t="s">
        <v>186</v>
      </c>
      <c r="BM229" s="241" t="s">
        <v>340</v>
      </c>
    </row>
    <row r="230" s="13" customFormat="1">
      <c r="A230" s="13"/>
      <c r="B230" s="243"/>
      <c r="C230" s="244"/>
      <c r="D230" s="245" t="s">
        <v>131</v>
      </c>
      <c r="E230" s="246" t="s">
        <v>1</v>
      </c>
      <c r="F230" s="247" t="s">
        <v>197</v>
      </c>
      <c r="G230" s="244"/>
      <c r="H230" s="248">
        <v>73.674999999999997</v>
      </c>
      <c r="I230" s="249"/>
      <c r="J230" s="244"/>
      <c r="K230" s="244"/>
      <c r="L230" s="250"/>
      <c r="M230" s="251"/>
      <c r="N230" s="252"/>
      <c r="O230" s="252"/>
      <c r="P230" s="252"/>
      <c r="Q230" s="252"/>
      <c r="R230" s="252"/>
      <c r="S230" s="252"/>
      <c r="T230" s="25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131</v>
      </c>
      <c r="AU230" s="254" t="s">
        <v>83</v>
      </c>
      <c r="AV230" s="13" t="s">
        <v>83</v>
      </c>
      <c r="AW230" s="13" t="s">
        <v>32</v>
      </c>
      <c r="AX230" s="13" t="s">
        <v>76</v>
      </c>
      <c r="AY230" s="254" t="s">
        <v>122</v>
      </c>
    </row>
    <row r="231" s="13" customFormat="1">
      <c r="A231" s="13"/>
      <c r="B231" s="243"/>
      <c r="C231" s="244"/>
      <c r="D231" s="245" t="s">
        <v>131</v>
      </c>
      <c r="E231" s="246" t="s">
        <v>1</v>
      </c>
      <c r="F231" s="247" t="s">
        <v>198</v>
      </c>
      <c r="G231" s="244"/>
      <c r="H231" s="248">
        <v>19.574000000000002</v>
      </c>
      <c r="I231" s="249"/>
      <c r="J231" s="244"/>
      <c r="K231" s="244"/>
      <c r="L231" s="250"/>
      <c r="M231" s="251"/>
      <c r="N231" s="252"/>
      <c r="O231" s="252"/>
      <c r="P231" s="252"/>
      <c r="Q231" s="252"/>
      <c r="R231" s="252"/>
      <c r="S231" s="252"/>
      <c r="T231" s="25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4" t="s">
        <v>131</v>
      </c>
      <c r="AU231" s="254" t="s">
        <v>83</v>
      </c>
      <c r="AV231" s="13" t="s">
        <v>83</v>
      </c>
      <c r="AW231" s="13" t="s">
        <v>32</v>
      </c>
      <c r="AX231" s="13" t="s">
        <v>76</v>
      </c>
      <c r="AY231" s="254" t="s">
        <v>122</v>
      </c>
    </row>
    <row r="232" s="14" customFormat="1">
      <c r="A232" s="14"/>
      <c r="B232" s="266"/>
      <c r="C232" s="267"/>
      <c r="D232" s="245" t="s">
        <v>131</v>
      </c>
      <c r="E232" s="268" t="s">
        <v>1</v>
      </c>
      <c r="F232" s="269" t="s">
        <v>199</v>
      </c>
      <c r="G232" s="267"/>
      <c r="H232" s="270">
        <v>93.248999999999995</v>
      </c>
      <c r="I232" s="271"/>
      <c r="J232" s="267"/>
      <c r="K232" s="267"/>
      <c r="L232" s="272"/>
      <c r="M232" s="273"/>
      <c r="N232" s="274"/>
      <c r="O232" s="274"/>
      <c r="P232" s="274"/>
      <c r="Q232" s="274"/>
      <c r="R232" s="274"/>
      <c r="S232" s="274"/>
      <c r="T232" s="27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6" t="s">
        <v>131</v>
      </c>
      <c r="AU232" s="276" t="s">
        <v>83</v>
      </c>
      <c r="AV232" s="14" t="s">
        <v>129</v>
      </c>
      <c r="AW232" s="14" t="s">
        <v>32</v>
      </c>
      <c r="AX232" s="14" t="s">
        <v>81</v>
      </c>
      <c r="AY232" s="276" t="s">
        <v>122</v>
      </c>
    </row>
    <row r="233" s="2" customFormat="1" ht="21.75" customHeight="1">
      <c r="A233" s="38"/>
      <c r="B233" s="39"/>
      <c r="C233" s="255" t="s">
        <v>341</v>
      </c>
      <c r="D233" s="255" t="s">
        <v>164</v>
      </c>
      <c r="E233" s="256" t="s">
        <v>342</v>
      </c>
      <c r="F233" s="257" t="s">
        <v>343</v>
      </c>
      <c r="G233" s="258" t="s">
        <v>128</v>
      </c>
      <c r="H233" s="259">
        <v>116.783</v>
      </c>
      <c r="I233" s="260"/>
      <c r="J233" s="261">
        <f>ROUND(I233*H233,2)</f>
        <v>0</v>
      </c>
      <c r="K233" s="262"/>
      <c r="L233" s="263"/>
      <c r="M233" s="264" t="s">
        <v>1</v>
      </c>
      <c r="N233" s="265" t="s">
        <v>41</v>
      </c>
      <c r="O233" s="91"/>
      <c r="P233" s="239">
        <f>O233*H233</f>
        <v>0</v>
      </c>
      <c r="Q233" s="239">
        <v>0.025000000000000001</v>
      </c>
      <c r="R233" s="239">
        <f>Q233*H233</f>
        <v>2.919575</v>
      </c>
      <c r="S233" s="239">
        <v>0</v>
      </c>
      <c r="T233" s="24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1" t="s">
        <v>268</v>
      </c>
      <c r="AT233" s="241" t="s">
        <v>164</v>
      </c>
      <c r="AU233" s="241" t="s">
        <v>83</v>
      </c>
      <c r="AY233" s="17" t="s">
        <v>122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7" t="s">
        <v>81</v>
      </c>
      <c r="BK233" s="242">
        <f>ROUND(I233*H233,2)</f>
        <v>0</v>
      </c>
      <c r="BL233" s="17" t="s">
        <v>186</v>
      </c>
      <c r="BM233" s="241" t="s">
        <v>344</v>
      </c>
    </row>
    <row r="234" s="13" customFormat="1">
      <c r="A234" s="13"/>
      <c r="B234" s="243"/>
      <c r="C234" s="244"/>
      <c r="D234" s="245" t="s">
        <v>131</v>
      </c>
      <c r="E234" s="246" t="s">
        <v>1</v>
      </c>
      <c r="F234" s="247" t="s">
        <v>345</v>
      </c>
      <c r="G234" s="244"/>
      <c r="H234" s="248">
        <v>101.55</v>
      </c>
      <c r="I234" s="249"/>
      <c r="J234" s="244"/>
      <c r="K234" s="244"/>
      <c r="L234" s="250"/>
      <c r="M234" s="251"/>
      <c r="N234" s="252"/>
      <c r="O234" s="252"/>
      <c r="P234" s="252"/>
      <c r="Q234" s="252"/>
      <c r="R234" s="252"/>
      <c r="S234" s="252"/>
      <c r="T234" s="25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4" t="s">
        <v>131</v>
      </c>
      <c r="AU234" s="254" t="s">
        <v>83</v>
      </c>
      <c r="AV234" s="13" t="s">
        <v>83</v>
      </c>
      <c r="AW234" s="13" t="s">
        <v>32</v>
      </c>
      <c r="AX234" s="13" t="s">
        <v>81</v>
      </c>
      <c r="AY234" s="254" t="s">
        <v>122</v>
      </c>
    </row>
    <row r="235" s="13" customFormat="1">
      <c r="A235" s="13"/>
      <c r="B235" s="243"/>
      <c r="C235" s="244"/>
      <c r="D235" s="245" t="s">
        <v>131</v>
      </c>
      <c r="E235" s="244"/>
      <c r="F235" s="247" t="s">
        <v>346</v>
      </c>
      <c r="G235" s="244"/>
      <c r="H235" s="248">
        <v>116.783</v>
      </c>
      <c r="I235" s="249"/>
      <c r="J235" s="244"/>
      <c r="K235" s="244"/>
      <c r="L235" s="250"/>
      <c r="M235" s="251"/>
      <c r="N235" s="252"/>
      <c r="O235" s="252"/>
      <c r="P235" s="252"/>
      <c r="Q235" s="252"/>
      <c r="R235" s="252"/>
      <c r="S235" s="252"/>
      <c r="T235" s="25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4" t="s">
        <v>131</v>
      </c>
      <c r="AU235" s="254" t="s">
        <v>83</v>
      </c>
      <c r="AV235" s="13" t="s">
        <v>83</v>
      </c>
      <c r="AW235" s="13" t="s">
        <v>4</v>
      </c>
      <c r="AX235" s="13" t="s">
        <v>81</v>
      </c>
      <c r="AY235" s="254" t="s">
        <v>122</v>
      </c>
    </row>
    <row r="236" s="2" customFormat="1" ht="33" customHeight="1">
      <c r="A236" s="38"/>
      <c r="B236" s="39"/>
      <c r="C236" s="229" t="s">
        <v>347</v>
      </c>
      <c r="D236" s="229" t="s">
        <v>125</v>
      </c>
      <c r="E236" s="230" t="s">
        <v>348</v>
      </c>
      <c r="F236" s="231" t="s">
        <v>349</v>
      </c>
      <c r="G236" s="232" t="s">
        <v>128</v>
      </c>
      <c r="H236" s="233">
        <v>101.55</v>
      </c>
      <c r="I236" s="234"/>
      <c r="J236" s="235">
        <f>ROUND(I236*H236,2)</f>
        <v>0</v>
      </c>
      <c r="K236" s="236"/>
      <c r="L236" s="44"/>
      <c r="M236" s="237" t="s">
        <v>1</v>
      </c>
      <c r="N236" s="238" t="s">
        <v>41</v>
      </c>
      <c r="O236" s="91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1" t="s">
        <v>186</v>
      </c>
      <c r="AT236" s="241" t="s">
        <v>125</v>
      </c>
      <c r="AU236" s="241" t="s">
        <v>83</v>
      </c>
      <c r="AY236" s="17" t="s">
        <v>122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7" t="s">
        <v>81</v>
      </c>
      <c r="BK236" s="242">
        <f>ROUND(I236*H236,2)</f>
        <v>0</v>
      </c>
      <c r="BL236" s="17" t="s">
        <v>186</v>
      </c>
      <c r="BM236" s="241" t="s">
        <v>350</v>
      </c>
    </row>
    <row r="237" s="13" customFormat="1">
      <c r="A237" s="13"/>
      <c r="B237" s="243"/>
      <c r="C237" s="244"/>
      <c r="D237" s="245" t="s">
        <v>131</v>
      </c>
      <c r="E237" s="246" t="s">
        <v>1</v>
      </c>
      <c r="F237" s="247" t="s">
        <v>351</v>
      </c>
      <c r="G237" s="244"/>
      <c r="H237" s="248">
        <v>101.55</v>
      </c>
      <c r="I237" s="249"/>
      <c r="J237" s="244"/>
      <c r="K237" s="244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131</v>
      </c>
      <c r="AU237" s="254" t="s">
        <v>83</v>
      </c>
      <c r="AV237" s="13" t="s">
        <v>83</v>
      </c>
      <c r="AW237" s="13" t="s">
        <v>32</v>
      </c>
      <c r="AX237" s="13" t="s">
        <v>81</v>
      </c>
      <c r="AY237" s="254" t="s">
        <v>122</v>
      </c>
    </row>
    <row r="238" s="2" customFormat="1" ht="21.75" customHeight="1">
      <c r="A238" s="38"/>
      <c r="B238" s="39"/>
      <c r="C238" s="229" t="s">
        <v>352</v>
      </c>
      <c r="D238" s="229" t="s">
        <v>125</v>
      </c>
      <c r="E238" s="230" t="s">
        <v>353</v>
      </c>
      <c r="F238" s="231" t="s">
        <v>354</v>
      </c>
      <c r="G238" s="232" t="s">
        <v>128</v>
      </c>
      <c r="H238" s="233">
        <v>101.55</v>
      </c>
      <c r="I238" s="234"/>
      <c r="J238" s="235">
        <f>ROUND(I238*H238,2)</f>
        <v>0</v>
      </c>
      <c r="K238" s="236"/>
      <c r="L238" s="44"/>
      <c r="M238" s="237" t="s">
        <v>1</v>
      </c>
      <c r="N238" s="238" t="s">
        <v>41</v>
      </c>
      <c r="O238" s="91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1" t="s">
        <v>186</v>
      </c>
      <c r="AT238" s="241" t="s">
        <v>125</v>
      </c>
      <c r="AU238" s="241" t="s">
        <v>83</v>
      </c>
      <c r="AY238" s="17" t="s">
        <v>122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7" t="s">
        <v>81</v>
      </c>
      <c r="BK238" s="242">
        <f>ROUND(I238*H238,2)</f>
        <v>0</v>
      </c>
      <c r="BL238" s="17" t="s">
        <v>186</v>
      </c>
      <c r="BM238" s="241" t="s">
        <v>355</v>
      </c>
    </row>
    <row r="239" s="13" customFormat="1">
      <c r="A239" s="13"/>
      <c r="B239" s="243"/>
      <c r="C239" s="244"/>
      <c r="D239" s="245" t="s">
        <v>131</v>
      </c>
      <c r="E239" s="246" t="s">
        <v>1</v>
      </c>
      <c r="F239" s="247" t="s">
        <v>356</v>
      </c>
      <c r="G239" s="244"/>
      <c r="H239" s="248">
        <v>101.55</v>
      </c>
      <c r="I239" s="249"/>
      <c r="J239" s="244"/>
      <c r="K239" s="244"/>
      <c r="L239" s="250"/>
      <c r="M239" s="251"/>
      <c r="N239" s="252"/>
      <c r="O239" s="252"/>
      <c r="P239" s="252"/>
      <c r="Q239" s="252"/>
      <c r="R239" s="252"/>
      <c r="S239" s="252"/>
      <c r="T239" s="25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131</v>
      </c>
      <c r="AU239" s="254" t="s">
        <v>83</v>
      </c>
      <c r="AV239" s="13" t="s">
        <v>83</v>
      </c>
      <c r="AW239" s="13" t="s">
        <v>32</v>
      </c>
      <c r="AX239" s="13" t="s">
        <v>81</v>
      </c>
      <c r="AY239" s="254" t="s">
        <v>122</v>
      </c>
    </row>
    <row r="240" s="2" customFormat="1" ht="21.75" customHeight="1">
      <c r="A240" s="38"/>
      <c r="B240" s="39"/>
      <c r="C240" s="229" t="s">
        <v>357</v>
      </c>
      <c r="D240" s="229" t="s">
        <v>125</v>
      </c>
      <c r="E240" s="230" t="s">
        <v>358</v>
      </c>
      <c r="F240" s="231" t="s">
        <v>359</v>
      </c>
      <c r="G240" s="232" t="s">
        <v>128</v>
      </c>
      <c r="H240" s="233">
        <v>93.248999999999995</v>
      </c>
      <c r="I240" s="234"/>
      <c r="J240" s="235">
        <f>ROUND(I240*H240,2)</f>
        <v>0</v>
      </c>
      <c r="K240" s="236"/>
      <c r="L240" s="44"/>
      <c r="M240" s="237" t="s">
        <v>1</v>
      </c>
      <c r="N240" s="238" t="s">
        <v>41</v>
      </c>
      <c r="O240" s="91"/>
      <c r="P240" s="239">
        <f>O240*H240</f>
        <v>0</v>
      </c>
      <c r="Q240" s="239">
        <v>0.0015</v>
      </c>
      <c r="R240" s="239">
        <f>Q240*H240</f>
        <v>0.13987349999999998</v>
      </c>
      <c r="S240" s="239">
        <v>0</v>
      </c>
      <c r="T240" s="24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1" t="s">
        <v>186</v>
      </c>
      <c r="AT240" s="241" t="s">
        <v>125</v>
      </c>
      <c r="AU240" s="241" t="s">
        <v>83</v>
      </c>
      <c r="AY240" s="17" t="s">
        <v>122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7" t="s">
        <v>81</v>
      </c>
      <c r="BK240" s="242">
        <f>ROUND(I240*H240,2)</f>
        <v>0</v>
      </c>
      <c r="BL240" s="17" t="s">
        <v>186</v>
      </c>
      <c r="BM240" s="241" t="s">
        <v>360</v>
      </c>
    </row>
    <row r="241" s="13" customFormat="1">
      <c r="A241" s="13"/>
      <c r="B241" s="243"/>
      <c r="C241" s="244"/>
      <c r="D241" s="245" t="s">
        <v>131</v>
      </c>
      <c r="E241" s="246" t="s">
        <v>1</v>
      </c>
      <c r="F241" s="247" t="s">
        <v>158</v>
      </c>
      <c r="G241" s="244"/>
      <c r="H241" s="248">
        <v>93.248999999999995</v>
      </c>
      <c r="I241" s="249"/>
      <c r="J241" s="244"/>
      <c r="K241" s="244"/>
      <c r="L241" s="250"/>
      <c r="M241" s="251"/>
      <c r="N241" s="252"/>
      <c r="O241" s="252"/>
      <c r="P241" s="252"/>
      <c r="Q241" s="252"/>
      <c r="R241" s="252"/>
      <c r="S241" s="252"/>
      <c r="T241" s="25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4" t="s">
        <v>131</v>
      </c>
      <c r="AU241" s="254" t="s">
        <v>83</v>
      </c>
      <c r="AV241" s="13" t="s">
        <v>83</v>
      </c>
      <c r="AW241" s="13" t="s">
        <v>32</v>
      </c>
      <c r="AX241" s="13" t="s">
        <v>81</v>
      </c>
      <c r="AY241" s="254" t="s">
        <v>122</v>
      </c>
    </row>
    <row r="242" s="2" customFormat="1" ht="16.5" customHeight="1">
      <c r="A242" s="38"/>
      <c r="B242" s="39"/>
      <c r="C242" s="229" t="s">
        <v>361</v>
      </c>
      <c r="D242" s="229" t="s">
        <v>125</v>
      </c>
      <c r="E242" s="230" t="s">
        <v>362</v>
      </c>
      <c r="F242" s="231" t="s">
        <v>363</v>
      </c>
      <c r="G242" s="232" t="s">
        <v>146</v>
      </c>
      <c r="H242" s="233">
        <v>50</v>
      </c>
      <c r="I242" s="234"/>
      <c r="J242" s="235">
        <f>ROUND(I242*H242,2)</f>
        <v>0</v>
      </c>
      <c r="K242" s="236"/>
      <c r="L242" s="44"/>
      <c r="M242" s="237" t="s">
        <v>1</v>
      </c>
      <c r="N242" s="238" t="s">
        <v>41</v>
      </c>
      <c r="O242" s="91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1" t="s">
        <v>186</v>
      </c>
      <c r="AT242" s="241" t="s">
        <v>125</v>
      </c>
      <c r="AU242" s="241" t="s">
        <v>83</v>
      </c>
      <c r="AY242" s="17" t="s">
        <v>122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7" t="s">
        <v>81</v>
      </c>
      <c r="BK242" s="242">
        <f>ROUND(I242*H242,2)</f>
        <v>0</v>
      </c>
      <c r="BL242" s="17" t="s">
        <v>186</v>
      </c>
      <c r="BM242" s="241" t="s">
        <v>364</v>
      </c>
    </row>
    <row r="243" s="13" customFormat="1">
      <c r="A243" s="13"/>
      <c r="B243" s="243"/>
      <c r="C243" s="244"/>
      <c r="D243" s="245" t="s">
        <v>131</v>
      </c>
      <c r="E243" s="246" t="s">
        <v>1</v>
      </c>
      <c r="F243" s="247" t="s">
        <v>365</v>
      </c>
      <c r="G243" s="244"/>
      <c r="H243" s="248">
        <v>50</v>
      </c>
      <c r="I243" s="249"/>
      <c r="J243" s="244"/>
      <c r="K243" s="244"/>
      <c r="L243" s="250"/>
      <c r="M243" s="251"/>
      <c r="N243" s="252"/>
      <c r="O243" s="252"/>
      <c r="P243" s="252"/>
      <c r="Q243" s="252"/>
      <c r="R243" s="252"/>
      <c r="S243" s="252"/>
      <c r="T243" s="25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4" t="s">
        <v>131</v>
      </c>
      <c r="AU243" s="254" t="s">
        <v>83</v>
      </c>
      <c r="AV243" s="13" t="s">
        <v>83</v>
      </c>
      <c r="AW243" s="13" t="s">
        <v>32</v>
      </c>
      <c r="AX243" s="13" t="s">
        <v>81</v>
      </c>
      <c r="AY243" s="254" t="s">
        <v>122</v>
      </c>
    </row>
    <row r="244" s="2" customFormat="1" ht="21.75" customHeight="1">
      <c r="A244" s="38"/>
      <c r="B244" s="39"/>
      <c r="C244" s="229" t="s">
        <v>366</v>
      </c>
      <c r="D244" s="229" t="s">
        <v>125</v>
      </c>
      <c r="E244" s="230" t="s">
        <v>367</v>
      </c>
      <c r="F244" s="231" t="s">
        <v>368</v>
      </c>
      <c r="G244" s="232" t="s">
        <v>284</v>
      </c>
      <c r="H244" s="287"/>
      <c r="I244" s="234"/>
      <c r="J244" s="235">
        <f>ROUND(I244*H244,2)</f>
        <v>0</v>
      </c>
      <c r="K244" s="236"/>
      <c r="L244" s="44"/>
      <c r="M244" s="237" t="s">
        <v>1</v>
      </c>
      <c r="N244" s="238" t="s">
        <v>41</v>
      </c>
      <c r="O244" s="91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1" t="s">
        <v>186</v>
      </c>
      <c r="AT244" s="241" t="s">
        <v>125</v>
      </c>
      <c r="AU244" s="241" t="s">
        <v>83</v>
      </c>
      <c r="AY244" s="17" t="s">
        <v>122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7" t="s">
        <v>81</v>
      </c>
      <c r="BK244" s="242">
        <f>ROUND(I244*H244,2)</f>
        <v>0</v>
      </c>
      <c r="BL244" s="17" t="s">
        <v>186</v>
      </c>
      <c r="BM244" s="241" t="s">
        <v>369</v>
      </c>
    </row>
    <row r="245" s="12" customFormat="1" ht="22.8" customHeight="1">
      <c r="A245" s="12"/>
      <c r="B245" s="213"/>
      <c r="C245" s="214"/>
      <c r="D245" s="215" t="s">
        <v>75</v>
      </c>
      <c r="E245" s="227" t="s">
        <v>370</v>
      </c>
      <c r="F245" s="227" t="s">
        <v>371</v>
      </c>
      <c r="G245" s="214"/>
      <c r="H245" s="214"/>
      <c r="I245" s="217"/>
      <c r="J245" s="228">
        <f>BK245</f>
        <v>0</v>
      </c>
      <c r="K245" s="214"/>
      <c r="L245" s="219"/>
      <c r="M245" s="220"/>
      <c r="N245" s="221"/>
      <c r="O245" s="221"/>
      <c r="P245" s="222">
        <f>SUM(P246:P270)</f>
        <v>0</v>
      </c>
      <c r="Q245" s="221"/>
      <c r="R245" s="222">
        <f>SUM(R246:R270)</f>
        <v>0.028444369999999997</v>
      </c>
      <c r="S245" s="221"/>
      <c r="T245" s="223">
        <f>SUM(T246:T270)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4" t="s">
        <v>83</v>
      </c>
      <c r="AT245" s="225" t="s">
        <v>75</v>
      </c>
      <c r="AU245" s="225" t="s">
        <v>81</v>
      </c>
      <c r="AY245" s="224" t="s">
        <v>122</v>
      </c>
      <c r="BK245" s="226">
        <f>SUM(BK246:BK270)</f>
        <v>0</v>
      </c>
    </row>
    <row r="246" s="2" customFormat="1" ht="21.75" customHeight="1">
      <c r="A246" s="38"/>
      <c r="B246" s="39"/>
      <c r="C246" s="229" t="s">
        <v>372</v>
      </c>
      <c r="D246" s="229" t="s">
        <v>125</v>
      </c>
      <c r="E246" s="230" t="s">
        <v>373</v>
      </c>
      <c r="F246" s="231" t="s">
        <v>374</v>
      </c>
      <c r="G246" s="232" t="s">
        <v>135</v>
      </c>
      <c r="H246" s="233">
        <v>185.59999999999999</v>
      </c>
      <c r="I246" s="234"/>
      <c r="J246" s="235">
        <f>ROUND(I246*H246,2)</f>
        <v>0</v>
      </c>
      <c r="K246" s="236"/>
      <c r="L246" s="44"/>
      <c r="M246" s="237" t="s">
        <v>1</v>
      </c>
      <c r="N246" s="238" t="s">
        <v>41</v>
      </c>
      <c r="O246" s="91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1" t="s">
        <v>186</v>
      </c>
      <c r="AT246" s="241" t="s">
        <v>125</v>
      </c>
      <c r="AU246" s="241" t="s">
        <v>83</v>
      </c>
      <c r="AY246" s="17" t="s">
        <v>122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7" t="s">
        <v>81</v>
      </c>
      <c r="BK246" s="242">
        <f>ROUND(I246*H246,2)</f>
        <v>0</v>
      </c>
      <c r="BL246" s="17" t="s">
        <v>186</v>
      </c>
      <c r="BM246" s="241" t="s">
        <v>375</v>
      </c>
    </row>
    <row r="247" s="13" customFormat="1">
      <c r="A247" s="13"/>
      <c r="B247" s="243"/>
      <c r="C247" s="244"/>
      <c r="D247" s="245" t="s">
        <v>131</v>
      </c>
      <c r="E247" s="246" t="s">
        <v>1</v>
      </c>
      <c r="F247" s="247" t="s">
        <v>376</v>
      </c>
      <c r="G247" s="244"/>
      <c r="H247" s="248">
        <v>185.59999999999999</v>
      </c>
      <c r="I247" s="249"/>
      <c r="J247" s="244"/>
      <c r="K247" s="244"/>
      <c r="L247" s="250"/>
      <c r="M247" s="251"/>
      <c r="N247" s="252"/>
      <c r="O247" s="252"/>
      <c r="P247" s="252"/>
      <c r="Q247" s="252"/>
      <c r="R247" s="252"/>
      <c r="S247" s="252"/>
      <c r="T247" s="25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4" t="s">
        <v>131</v>
      </c>
      <c r="AU247" s="254" t="s">
        <v>83</v>
      </c>
      <c r="AV247" s="13" t="s">
        <v>83</v>
      </c>
      <c r="AW247" s="13" t="s">
        <v>32</v>
      </c>
      <c r="AX247" s="13" t="s">
        <v>81</v>
      </c>
      <c r="AY247" s="254" t="s">
        <v>122</v>
      </c>
    </row>
    <row r="248" s="2" customFormat="1" ht="21.75" customHeight="1">
      <c r="A248" s="38"/>
      <c r="B248" s="39"/>
      <c r="C248" s="255" t="s">
        <v>365</v>
      </c>
      <c r="D248" s="255" t="s">
        <v>164</v>
      </c>
      <c r="E248" s="256" t="s">
        <v>377</v>
      </c>
      <c r="F248" s="257" t="s">
        <v>378</v>
      </c>
      <c r="G248" s="258" t="s">
        <v>135</v>
      </c>
      <c r="H248" s="259">
        <v>194.88</v>
      </c>
      <c r="I248" s="260"/>
      <c r="J248" s="261">
        <f>ROUND(I248*H248,2)</f>
        <v>0</v>
      </c>
      <c r="K248" s="262"/>
      <c r="L248" s="263"/>
      <c r="M248" s="264" t="s">
        <v>1</v>
      </c>
      <c r="N248" s="265" t="s">
        <v>41</v>
      </c>
      <c r="O248" s="91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1" t="s">
        <v>268</v>
      </c>
      <c r="AT248" s="241" t="s">
        <v>164</v>
      </c>
      <c r="AU248" s="241" t="s">
        <v>83</v>
      </c>
      <c r="AY248" s="17" t="s">
        <v>122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7" t="s">
        <v>81</v>
      </c>
      <c r="BK248" s="242">
        <f>ROUND(I248*H248,2)</f>
        <v>0</v>
      </c>
      <c r="BL248" s="17" t="s">
        <v>186</v>
      </c>
      <c r="BM248" s="241" t="s">
        <v>379</v>
      </c>
    </row>
    <row r="249" s="13" customFormat="1">
      <c r="A249" s="13"/>
      <c r="B249" s="243"/>
      <c r="C249" s="244"/>
      <c r="D249" s="245" t="s">
        <v>131</v>
      </c>
      <c r="E249" s="246" t="s">
        <v>1</v>
      </c>
      <c r="F249" s="247" t="s">
        <v>380</v>
      </c>
      <c r="G249" s="244"/>
      <c r="H249" s="248">
        <v>185.59999999999999</v>
      </c>
      <c r="I249" s="249"/>
      <c r="J249" s="244"/>
      <c r="K249" s="244"/>
      <c r="L249" s="250"/>
      <c r="M249" s="251"/>
      <c r="N249" s="252"/>
      <c r="O249" s="252"/>
      <c r="P249" s="252"/>
      <c r="Q249" s="252"/>
      <c r="R249" s="252"/>
      <c r="S249" s="252"/>
      <c r="T249" s="25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4" t="s">
        <v>131</v>
      </c>
      <c r="AU249" s="254" t="s">
        <v>83</v>
      </c>
      <c r="AV249" s="13" t="s">
        <v>83</v>
      </c>
      <c r="AW249" s="13" t="s">
        <v>32</v>
      </c>
      <c r="AX249" s="13" t="s">
        <v>81</v>
      </c>
      <c r="AY249" s="254" t="s">
        <v>122</v>
      </c>
    </row>
    <row r="250" s="13" customFormat="1">
      <c r="A250" s="13"/>
      <c r="B250" s="243"/>
      <c r="C250" s="244"/>
      <c r="D250" s="245" t="s">
        <v>131</v>
      </c>
      <c r="E250" s="244"/>
      <c r="F250" s="247" t="s">
        <v>381</v>
      </c>
      <c r="G250" s="244"/>
      <c r="H250" s="248">
        <v>194.88</v>
      </c>
      <c r="I250" s="249"/>
      <c r="J250" s="244"/>
      <c r="K250" s="244"/>
      <c r="L250" s="250"/>
      <c r="M250" s="251"/>
      <c r="N250" s="252"/>
      <c r="O250" s="252"/>
      <c r="P250" s="252"/>
      <c r="Q250" s="252"/>
      <c r="R250" s="252"/>
      <c r="S250" s="252"/>
      <c r="T250" s="25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4" t="s">
        <v>131</v>
      </c>
      <c r="AU250" s="254" t="s">
        <v>83</v>
      </c>
      <c r="AV250" s="13" t="s">
        <v>83</v>
      </c>
      <c r="AW250" s="13" t="s">
        <v>4</v>
      </c>
      <c r="AX250" s="13" t="s">
        <v>81</v>
      </c>
      <c r="AY250" s="254" t="s">
        <v>122</v>
      </c>
    </row>
    <row r="251" s="2" customFormat="1" ht="21.75" customHeight="1">
      <c r="A251" s="38"/>
      <c r="B251" s="39"/>
      <c r="C251" s="229" t="s">
        <v>382</v>
      </c>
      <c r="D251" s="229" t="s">
        <v>125</v>
      </c>
      <c r="E251" s="230" t="s">
        <v>383</v>
      </c>
      <c r="F251" s="231" t="s">
        <v>384</v>
      </c>
      <c r="G251" s="232" t="s">
        <v>146</v>
      </c>
      <c r="H251" s="233">
        <v>20</v>
      </c>
      <c r="I251" s="234"/>
      <c r="J251" s="235">
        <f>ROUND(I251*H251,2)</f>
        <v>0</v>
      </c>
      <c r="K251" s="236"/>
      <c r="L251" s="44"/>
      <c r="M251" s="237" t="s">
        <v>1</v>
      </c>
      <c r="N251" s="238" t="s">
        <v>41</v>
      </c>
      <c r="O251" s="91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1" t="s">
        <v>186</v>
      </c>
      <c r="AT251" s="241" t="s">
        <v>125</v>
      </c>
      <c r="AU251" s="241" t="s">
        <v>83</v>
      </c>
      <c r="AY251" s="17" t="s">
        <v>122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7" t="s">
        <v>81</v>
      </c>
      <c r="BK251" s="242">
        <f>ROUND(I251*H251,2)</f>
        <v>0</v>
      </c>
      <c r="BL251" s="17" t="s">
        <v>186</v>
      </c>
      <c r="BM251" s="241" t="s">
        <v>385</v>
      </c>
    </row>
    <row r="252" s="13" customFormat="1">
      <c r="A252" s="13"/>
      <c r="B252" s="243"/>
      <c r="C252" s="244"/>
      <c r="D252" s="245" t="s">
        <v>131</v>
      </c>
      <c r="E252" s="246" t="s">
        <v>1</v>
      </c>
      <c r="F252" s="247" t="s">
        <v>230</v>
      </c>
      <c r="G252" s="244"/>
      <c r="H252" s="248">
        <v>20</v>
      </c>
      <c r="I252" s="249"/>
      <c r="J252" s="244"/>
      <c r="K252" s="244"/>
      <c r="L252" s="250"/>
      <c r="M252" s="251"/>
      <c r="N252" s="252"/>
      <c r="O252" s="252"/>
      <c r="P252" s="252"/>
      <c r="Q252" s="252"/>
      <c r="R252" s="252"/>
      <c r="S252" s="252"/>
      <c r="T252" s="25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4" t="s">
        <v>131</v>
      </c>
      <c r="AU252" s="254" t="s">
        <v>83</v>
      </c>
      <c r="AV252" s="13" t="s">
        <v>83</v>
      </c>
      <c r="AW252" s="13" t="s">
        <v>32</v>
      </c>
      <c r="AX252" s="13" t="s">
        <v>81</v>
      </c>
      <c r="AY252" s="254" t="s">
        <v>122</v>
      </c>
    </row>
    <row r="253" s="2" customFormat="1" ht="21.75" customHeight="1">
      <c r="A253" s="38"/>
      <c r="B253" s="39"/>
      <c r="C253" s="229" t="s">
        <v>386</v>
      </c>
      <c r="D253" s="229" t="s">
        <v>125</v>
      </c>
      <c r="E253" s="230" t="s">
        <v>387</v>
      </c>
      <c r="F253" s="231" t="s">
        <v>388</v>
      </c>
      <c r="G253" s="232" t="s">
        <v>128</v>
      </c>
      <c r="H253" s="233">
        <v>63.631</v>
      </c>
      <c r="I253" s="234"/>
      <c r="J253" s="235">
        <f>ROUND(I253*H253,2)</f>
        <v>0</v>
      </c>
      <c r="K253" s="236"/>
      <c r="L253" s="44"/>
      <c r="M253" s="237" t="s">
        <v>1</v>
      </c>
      <c r="N253" s="238" t="s">
        <v>41</v>
      </c>
      <c r="O253" s="91"/>
      <c r="P253" s="239">
        <f>O253*H253</f>
        <v>0</v>
      </c>
      <c r="Q253" s="239">
        <v>2.0000000000000002E-05</v>
      </c>
      <c r="R253" s="239">
        <f>Q253*H253</f>
        <v>0.0012726200000000001</v>
      </c>
      <c r="S253" s="239">
        <v>0</v>
      </c>
      <c r="T253" s="24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1" t="s">
        <v>186</v>
      </c>
      <c r="AT253" s="241" t="s">
        <v>125</v>
      </c>
      <c r="AU253" s="241" t="s">
        <v>83</v>
      </c>
      <c r="AY253" s="17" t="s">
        <v>122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7" t="s">
        <v>81</v>
      </c>
      <c r="BK253" s="242">
        <f>ROUND(I253*H253,2)</f>
        <v>0</v>
      </c>
      <c r="BL253" s="17" t="s">
        <v>186</v>
      </c>
      <c r="BM253" s="241" t="s">
        <v>389</v>
      </c>
    </row>
    <row r="254" s="13" customFormat="1">
      <c r="A254" s="13"/>
      <c r="B254" s="243"/>
      <c r="C254" s="244"/>
      <c r="D254" s="245" t="s">
        <v>131</v>
      </c>
      <c r="E254" s="246" t="s">
        <v>1</v>
      </c>
      <c r="F254" s="247" t="s">
        <v>390</v>
      </c>
      <c r="G254" s="244"/>
      <c r="H254" s="248">
        <v>63.631</v>
      </c>
      <c r="I254" s="249"/>
      <c r="J254" s="244"/>
      <c r="K254" s="244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131</v>
      </c>
      <c r="AU254" s="254" t="s">
        <v>83</v>
      </c>
      <c r="AV254" s="13" t="s">
        <v>83</v>
      </c>
      <c r="AW254" s="13" t="s">
        <v>32</v>
      </c>
      <c r="AX254" s="13" t="s">
        <v>81</v>
      </c>
      <c r="AY254" s="254" t="s">
        <v>122</v>
      </c>
    </row>
    <row r="255" s="2" customFormat="1" ht="21.75" customHeight="1">
      <c r="A255" s="38"/>
      <c r="B255" s="39"/>
      <c r="C255" s="229" t="s">
        <v>391</v>
      </c>
      <c r="D255" s="229" t="s">
        <v>125</v>
      </c>
      <c r="E255" s="230" t="s">
        <v>392</v>
      </c>
      <c r="F255" s="231" t="s">
        <v>393</v>
      </c>
      <c r="G255" s="232" t="s">
        <v>128</v>
      </c>
      <c r="H255" s="233">
        <v>63.631</v>
      </c>
      <c r="I255" s="234"/>
      <c r="J255" s="235">
        <f>ROUND(I255*H255,2)</f>
        <v>0</v>
      </c>
      <c r="K255" s="236"/>
      <c r="L255" s="44"/>
      <c r="M255" s="237" t="s">
        <v>1</v>
      </c>
      <c r="N255" s="238" t="s">
        <v>41</v>
      </c>
      <c r="O255" s="91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1" t="s">
        <v>186</v>
      </c>
      <c r="AT255" s="241" t="s">
        <v>125</v>
      </c>
      <c r="AU255" s="241" t="s">
        <v>83</v>
      </c>
      <c r="AY255" s="17" t="s">
        <v>122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7" t="s">
        <v>81</v>
      </c>
      <c r="BK255" s="242">
        <f>ROUND(I255*H255,2)</f>
        <v>0</v>
      </c>
      <c r="BL255" s="17" t="s">
        <v>186</v>
      </c>
      <c r="BM255" s="241" t="s">
        <v>394</v>
      </c>
    </row>
    <row r="256" s="13" customFormat="1">
      <c r="A256" s="13"/>
      <c r="B256" s="243"/>
      <c r="C256" s="244"/>
      <c r="D256" s="245" t="s">
        <v>131</v>
      </c>
      <c r="E256" s="246" t="s">
        <v>1</v>
      </c>
      <c r="F256" s="247" t="s">
        <v>395</v>
      </c>
      <c r="G256" s="244"/>
      <c r="H256" s="248">
        <v>63.631</v>
      </c>
      <c r="I256" s="249"/>
      <c r="J256" s="244"/>
      <c r="K256" s="244"/>
      <c r="L256" s="250"/>
      <c r="M256" s="251"/>
      <c r="N256" s="252"/>
      <c r="O256" s="252"/>
      <c r="P256" s="252"/>
      <c r="Q256" s="252"/>
      <c r="R256" s="252"/>
      <c r="S256" s="252"/>
      <c r="T256" s="25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4" t="s">
        <v>131</v>
      </c>
      <c r="AU256" s="254" t="s">
        <v>83</v>
      </c>
      <c r="AV256" s="13" t="s">
        <v>83</v>
      </c>
      <c r="AW256" s="13" t="s">
        <v>32</v>
      </c>
      <c r="AX256" s="13" t="s">
        <v>81</v>
      </c>
      <c r="AY256" s="254" t="s">
        <v>122</v>
      </c>
    </row>
    <row r="257" s="2" customFormat="1" ht="21.75" customHeight="1">
      <c r="A257" s="38"/>
      <c r="B257" s="39"/>
      <c r="C257" s="229" t="s">
        <v>396</v>
      </c>
      <c r="D257" s="229" t="s">
        <v>125</v>
      </c>
      <c r="E257" s="230" t="s">
        <v>397</v>
      </c>
      <c r="F257" s="231" t="s">
        <v>398</v>
      </c>
      <c r="G257" s="232" t="s">
        <v>128</v>
      </c>
      <c r="H257" s="233">
        <v>63.631</v>
      </c>
      <c r="I257" s="234"/>
      <c r="J257" s="235">
        <f>ROUND(I257*H257,2)</f>
        <v>0</v>
      </c>
      <c r="K257" s="236"/>
      <c r="L257" s="44"/>
      <c r="M257" s="237" t="s">
        <v>1</v>
      </c>
      <c r="N257" s="238" t="s">
        <v>41</v>
      </c>
      <c r="O257" s="91"/>
      <c r="P257" s="239">
        <f>O257*H257</f>
        <v>0</v>
      </c>
      <c r="Q257" s="239">
        <v>0.00012999999999999999</v>
      </c>
      <c r="R257" s="239">
        <f>Q257*H257</f>
        <v>0.0082720299999999997</v>
      </c>
      <c r="S257" s="239">
        <v>0</v>
      </c>
      <c r="T257" s="24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1" t="s">
        <v>186</v>
      </c>
      <c r="AT257" s="241" t="s">
        <v>125</v>
      </c>
      <c r="AU257" s="241" t="s">
        <v>83</v>
      </c>
      <c r="AY257" s="17" t="s">
        <v>122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7" t="s">
        <v>81</v>
      </c>
      <c r="BK257" s="242">
        <f>ROUND(I257*H257,2)</f>
        <v>0</v>
      </c>
      <c r="BL257" s="17" t="s">
        <v>186</v>
      </c>
      <c r="BM257" s="241" t="s">
        <v>399</v>
      </c>
    </row>
    <row r="258" s="13" customFormat="1">
      <c r="A258" s="13"/>
      <c r="B258" s="243"/>
      <c r="C258" s="244"/>
      <c r="D258" s="245" t="s">
        <v>131</v>
      </c>
      <c r="E258" s="246" t="s">
        <v>1</v>
      </c>
      <c r="F258" s="247" t="s">
        <v>390</v>
      </c>
      <c r="G258" s="244"/>
      <c r="H258" s="248">
        <v>63.631</v>
      </c>
      <c r="I258" s="249"/>
      <c r="J258" s="244"/>
      <c r="K258" s="244"/>
      <c r="L258" s="250"/>
      <c r="M258" s="251"/>
      <c r="N258" s="252"/>
      <c r="O258" s="252"/>
      <c r="P258" s="252"/>
      <c r="Q258" s="252"/>
      <c r="R258" s="252"/>
      <c r="S258" s="252"/>
      <c r="T258" s="25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4" t="s">
        <v>131</v>
      </c>
      <c r="AU258" s="254" t="s">
        <v>83</v>
      </c>
      <c r="AV258" s="13" t="s">
        <v>83</v>
      </c>
      <c r="AW258" s="13" t="s">
        <v>32</v>
      </c>
      <c r="AX258" s="13" t="s">
        <v>81</v>
      </c>
      <c r="AY258" s="254" t="s">
        <v>122</v>
      </c>
    </row>
    <row r="259" s="2" customFormat="1" ht="21.75" customHeight="1">
      <c r="A259" s="38"/>
      <c r="B259" s="39"/>
      <c r="C259" s="229" t="s">
        <v>400</v>
      </c>
      <c r="D259" s="229" t="s">
        <v>125</v>
      </c>
      <c r="E259" s="230" t="s">
        <v>401</v>
      </c>
      <c r="F259" s="231" t="s">
        <v>402</v>
      </c>
      <c r="G259" s="232" t="s">
        <v>128</v>
      </c>
      <c r="H259" s="233">
        <v>63.631</v>
      </c>
      <c r="I259" s="234"/>
      <c r="J259" s="235">
        <f>ROUND(I259*H259,2)</f>
        <v>0</v>
      </c>
      <c r="K259" s="236"/>
      <c r="L259" s="44"/>
      <c r="M259" s="237" t="s">
        <v>1</v>
      </c>
      <c r="N259" s="238" t="s">
        <v>41</v>
      </c>
      <c r="O259" s="91"/>
      <c r="P259" s="239">
        <f>O259*H259</f>
        <v>0</v>
      </c>
      <c r="Q259" s="239">
        <v>0.00012</v>
      </c>
      <c r="R259" s="239">
        <f>Q259*H259</f>
        <v>0.0076357200000000004</v>
      </c>
      <c r="S259" s="239">
        <v>0</v>
      </c>
      <c r="T259" s="24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1" t="s">
        <v>186</v>
      </c>
      <c r="AT259" s="241" t="s">
        <v>125</v>
      </c>
      <c r="AU259" s="241" t="s">
        <v>83</v>
      </c>
      <c r="AY259" s="17" t="s">
        <v>122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7" t="s">
        <v>81</v>
      </c>
      <c r="BK259" s="242">
        <f>ROUND(I259*H259,2)</f>
        <v>0</v>
      </c>
      <c r="BL259" s="17" t="s">
        <v>186</v>
      </c>
      <c r="BM259" s="241" t="s">
        <v>403</v>
      </c>
    </row>
    <row r="260" s="13" customFormat="1">
      <c r="A260" s="13"/>
      <c r="B260" s="243"/>
      <c r="C260" s="244"/>
      <c r="D260" s="245" t="s">
        <v>131</v>
      </c>
      <c r="E260" s="246" t="s">
        <v>1</v>
      </c>
      <c r="F260" s="247" t="s">
        <v>390</v>
      </c>
      <c r="G260" s="244"/>
      <c r="H260" s="248">
        <v>63.631</v>
      </c>
      <c r="I260" s="249"/>
      <c r="J260" s="244"/>
      <c r="K260" s="244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131</v>
      </c>
      <c r="AU260" s="254" t="s">
        <v>83</v>
      </c>
      <c r="AV260" s="13" t="s">
        <v>83</v>
      </c>
      <c r="AW260" s="13" t="s">
        <v>32</v>
      </c>
      <c r="AX260" s="13" t="s">
        <v>81</v>
      </c>
      <c r="AY260" s="254" t="s">
        <v>122</v>
      </c>
    </row>
    <row r="261" s="2" customFormat="1" ht="21.75" customHeight="1">
      <c r="A261" s="38"/>
      <c r="B261" s="39"/>
      <c r="C261" s="229" t="s">
        <v>404</v>
      </c>
      <c r="D261" s="229" t="s">
        <v>125</v>
      </c>
      <c r="E261" s="230" t="s">
        <v>405</v>
      </c>
      <c r="F261" s="231" t="s">
        <v>406</v>
      </c>
      <c r="G261" s="232" t="s">
        <v>128</v>
      </c>
      <c r="H261" s="233">
        <v>25.600000000000001</v>
      </c>
      <c r="I261" s="234"/>
      <c r="J261" s="235">
        <f>ROUND(I261*H261,2)</f>
        <v>0</v>
      </c>
      <c r="K261" s="236"/>
      <c r="L261" s="44"/>
      <c r="M261" s="237" t="s">
        <v>1</v>
      </c>
      <c r="N261" s="238" t="s">
        <v>41</v>
      </c>
      <c r="O261" s="91"/>
      <c r="P261" s="239">
        <f>O261*H261</f>
        <v>0</v>
      </c>
      <c r="Q261" s="239">
        <v>6.0000000000000002E-05</v>
      </c>
      <c r="R261" s="239">
        <f>Q261*H261</f>
        <v>0.001536</v>
      </c>
      <c r="S261" s="239">
        <v>0</v>
      </c>
      <c r="T261" s="24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1" t="s">
        <v>186</v>
      </c>
      <c r="AT261" s="241" t="s">
        <v>125</v>
      </c>
      <c r="AU261" s="241" t="s">
        <v>83</v>
      </c>
      <c r="AY261" s="17" t="s">
        <v>122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7" t="s">
        <v>81</v>
      </c>
      <c r="BK261" s="242">
        <f>ROUND(I261*H261,2)</f>
        <v>0</v>
      </c>
      <c r="BL261" s="17" t="s">
        <v>186</v>
      </c>
      <c r="BM261" s="241" t="s">
        <v>407</v>
      </c>
    </row>
    <row r="262" s="15" customFormat="1">
      <c r="A262" s="15"/>
      <c r="B262" s="277"/>
      <c r="C262" s="278"/>
      <c r="D262" s="245" t="s">
        <v>131</v>
      </c>
      <c r="E262" s="279" t="s">
        <v>1</v>
      </c>
      <c r="F262" s="280" t="s">
        <v>408</v>
      </c>
      <c r="G262" s="278"/>
      <c r="H262" s="279" t="s">
        <v>1</v>
      </c>
      <c r="I262" s="281"/>
      <c r="J262" s="278"/>
      <c r="K262" s="278"/>
      <c r="L262" s="282"/>
      <c r="M262" s="283"/>
      <c r="N262" s="284"/>
      <c r="O262" s="284"/>
      <c r="P262" s="284"/>
      <c r="Q262" s="284"/>
      <c r="R262" s="284"/>
      <c r="S262" s="284"/>
      <c r="T262" s="28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6" t="s">
        <v>131</v>
      </c>
      <c r="AU262" s="286" t="s">
        <v>83</v>
      </c>
      <c r="AV262" s="15" t="s">
        <v>81</v>
      </c>
      <c r="AW262" s="15" t="s">
        <v>32</v>
      </c>
      <c r="AX262" s="15" t="s">
        <v>76</v>
      </c>
      <c r="AY262" s="286" t="s">
        <v>122</v>
      </c>
    </row>
    <row r="263" s="13" customFormat="1">
      <c r="A263" s="13"/>
      <c r="B263" s="243"/>
      <c r="C263" s="244"/>
      <c r="D263" s="245" t="s">
        <v>131</v>
      </c>
      <c r="E263" s="246" t="s">
        <v>1</v>
      </c>
      <c r="F263" s="247" t="s">
        <v>409</v>
      </c>
      <c r="G263" s="244"/>
      <c r="H263" s="248">
        <v>25.600000000000001</v>
      </c>
      <c r="I263" s="249"/>
      <c r="J263" s="244"/>
      <c r="K263" s="244"/>
      <c r="L263" s="250"/>
      <c r="M263" s="251"/>
      <c r="N263" s="252"/>
      <c r="O263" s="252"/>
      <c r="P263" s="252"/>
      <c r="Q263" s="252"/>
      <c r="R263" s="252"/>
      <c r="S263" s="252"/>
      <c r="T263" s="25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4" t="s">
        <v>131</v>
      </c>
      <c r="AU263" s="254" t="s">
        <v>83</v>
      </c>
      <c r="AV263" s="13" t="s">
        <v>83</v>
      </c>
      <c r="AW263" s="13" t="s">
        <v>32</v>
      </c>
      <c r="AX263" s="13" t="s">
        <v>81</v>
      </c>
      <c r="AY263" s="254" t="s">
        <v>122</v>
      </c>
    </row>
    <row r="264" s="2" customFormat="1" ht="21.75" customHeight="1">
      <c r="A264" s="38"/>
      <c r="B264" s="39"/>
      <c r="C264" s="229" t="s">
        <v>410</v>
      </c>
      <c r="D264" s="229" t="s">
        <v>125</v>
      </c>
      <c r="E264" s="230" t="s">
        <v>411</v>
      </c>
      <c r="F264" s="231" t="s">
        <v>412</v>
      </c>
      <c r="G264" s="232" t="s">
        <v>128</v>
      </c>
      <c r="H264" s="233">
        <v>25.600000000000001</v>
      </c>
      <c r="I264" s="234"/>
      <c r="J264" s="235">
        <f>ROUND(I264*H264,2)</f>
        <v>0</v>
      </c>
      <c r="K264" s="236"/>
      <c r="L264" s="44"/>
      <c r="M264" s="237" t="s">
        <v>1</v>
      </c>
      <c r="N264" s="238" t="s">
        <v>41</v>
      </c>
      <c r="O264" s="91"/>
      <c r="P264" s="239">
        <f>O264*H264</f>
        <v>0</v>
      </c>
      <c r="Q264" s="239">
        <v>0.00013999999999999999</v>
      </c>
      <c r="R264" s="239">
        <f>Q264*H264</f>
        <v>0.0035839999999999999</v>
      </c>
      <c r="S264" s="239">
        <v>0</v>
      </c>
      <c r="T264" s="24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1" t="s">
        <v>186</v>
      </c>
      <c r="AT264" s="241" t="s">
        <v>125</v>
      </c>
      <c r="AU264" s="241" t="s">
        <v>83</v>
      </c>
      <c r="AY264" s="17" t="s">
        <v>122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7" t="s">
        <v>81</v>
      </c>
      <c r="BK264" s="242">
        <f>ROUND(I264*H264,2)</f>
        <v>0</v>
      </c>
      <c r="BL264" s="17" t="s">
        <v>186</v>
      </c>
      <c r="BM264" s="241" t="s">
        <v>413</v>
      </c>
    </row>
    <row r="265" s="13" customFormat="1">
      <c r="A265" s="13"/>
      <c r="B265" s="243"/>
      <c r="C265" s="244"/>
      <c r="D265" s="245" t="s">
        <v>131</v>
      </c>
      <c r="E265" s="246" t="s">
        <v>1</v>
      </c>
      <c r="F265" s="247" t="s">
        <v>414</v>
      </c>
      <c r="G265" s="244"/>
      <c r="H265" s="248">
        <v>25.600000000000001</v>
      </c>
      <c r="I265" s="249"/>
      <c r="J265" s="244"/>
      <c r="K265" s="244"/>
      <c r="L265" s="250"/>
      <c r="M265" s="251"/>
      <c r="N265" s="252"/>
      <c r="O265" s="252"/>
      <c r="P265" s="252"/>
      <c r="Q265" s="252"/>
      <c r="R265" s="252"/>
      <c r="S265" s="252"/>
      <c r="T265" s="25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4" t="s">
        <v>131</v>
      </c>
      <c r="AU265" s="254" t="s">
        <v>83</v>
      </c>
      <c r="AV265" s="13" t="s">
        <v>83</v>
      </c>
      <c r="AW265" s="13" t="s">
        <v>32</v>
      </c>
      <c r="AX265" s="13" t="s">
        <v>76</v>
      </c>
      <c r="AY265" s="254" t="s">
        <v>122</v>
      </c>
    </row>
    <row r="266" s="14" customFormat="1">
      <c r="A266" s="14"/>
      <c r="B266" s="266"/>
      <c r="C266" s="267"/>
      <c r="D266" s="245" t="s">
        <v>131</v>
      </c>
      <c r="E266" s="268" t="s">
        <v>1</v>
      </c>
      <c r="F266" s="269" t="s">
        <v>199</v>
      </c>
      <c r="G266" s="267"/>
      <c r="H266" s="270">
        <v>25.600000000000001</v>
      </c>
      <c r="I266" s="271"/>
      <c r="J266" s="267"/>
      <c r="K266" s="267"/>
      <c r="L266" s="272"/>
      <c r="M266" s="273"/>
      <c r="N266" s="274"/>
      <c r="O266" s="274"/>
      <c r="P266" s="274"/>
      <c r="Q266" s="274"/>
      <c r="R266" s="274"/>
      <c r="S266" s="274"/>
      <c r="T266" s="27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6" t="s">
        <v>131</v>
      </c>
      <c r="AU266" s="276" t="s">
        <v>83</v>
      </c>
      <c r="AV266" s="14" t="s">
        <v>129</v>
      </c>
      <c r="AW266" s="14" t="s">
        <v>32</v>
      </c>
      <c r="AX266" s="14" t="s">
        <v>81</v>
      </c>
      <c r="AY266" s="276" t="s">
        <v>122</v>
      </c>
    </row>
    <row r="267" s="2" customFormat="1" ht="21.75" customHeight="1">
      <c r="A267" s="38"/>
      <c r="B267" s="39"/>
      <c r="C267" s="229" t="s">
        <v>415</v>
      </c>
      <c r="D267" s="229" t="s">
        <v>125</v>
      </c>
      <c r="E267" s="230" t="s">
        <v>416</v>
      </c>
      <c r="F267" s="231" t="s">
        <v>417</v>
      </c>
      <c r="G267" s="232" t="s">
        <v>128</v>
      </c>
      <c r="H267" s="233">
        <v>25.600000000000001</v>
      </c>
      <c r="I267" s="234"/>
      <c r="J267" s="235">
        <f>ROUND(I267*H267,2)</f>
        <v>0</v>
      </c>
      <c r="K267" s="236"/>
      <c r="L267" s="44"/>
      <c r="M267" s="237" t="s">
        <v>1</v>
      </c>
      <c r="N267" s="238" t="s">
        <v>41</v>
      </c>
      <c r="O267" s="91"/>
      <c r="P267" s="239">
        <f>O267*H267</f>
        <v>0</v>
      </c>
      <c r="Q267" s="239">
        <v>0.00012</v>
      </c>
      <c r="R267" s="239">
        <f>Q267*H267</f>
        <v>0.0030720000000000001</v>
      </c>
      <c r="S267" s="239">
        <v>0</v>
      </c>
      <c r="T267" s="24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1" t="s">
        <v>186</v>
      </c>
      <c r="AT267" s="241" t="s">
        <v>125</v>
      </c>
      <c r="AU267" s="241" t="s">
        <v>83</v>
      </c>
      <c r="AY267" s="17" t="s">
        <v>122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7" t="s">
        <v>81</v>
      </c>
      <c r="BK267" s="242">
        <f>ROUND(I267*H267,2)</f>
        <v>0</v>
      </c>
      <c r="BL267" s="17" t="s">
        <v>186</v>
      </c>
      <c r="BM267" s="241" t="s">
        <v>418</v>
      </c>
    </row>
    <row r="268" s="13" customFormat="1">
      <c r="A268" s="13"/>
      <c r="B268" s="243"/>
      <c r="C268" s="244"/>
      <c r="D268" s="245" t="s">
        <v>131</v>
      </c>
      <c r="E268" s="246" t="s">
        <v>1</v>
      </c>
      <c r="F268" s="247" t="s">
        <v>419</v>
      </c>
      <c r="G268" s="244"/>
      <c r="H268" s="248">
        <v>25.600000000000001</v>
      </c>
      <c r="I268" s="249"/>
      <c r="J268" s="244"/>
      <c r="K268" s="244"/>
      <c r="L268" s="250"/>
      <c r="M268" s="251"/>
      <c r="N268" s="252"/>
      <c r="O268" s="252"/>
      <c r="P268" s="252"/>
      <c r="Q268" s="252"/>
      <c r="R268" s="252"/>
      <c r="S268" s="252"/>
      <c r="T268" s="25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4" t="s">
        <v>131</v>
      </c>
      <c r="AU268" s="254" t="s">
        <v>83</v>
      </c>
      <c r="AV268" s="13" t="s">
        <v>83</v>
      </c>
      <c r="AW268" s="13" t="s">
        <v>32</v>
      </c>
      <c r="AX268" s="13" t="s">
        <v>81</v>
      </c>
      <c r="AY268" s="254" t="s">
        <v>122</v>
      </c>
    </row>
    <row r="269" s="2" customFormat="1" ht="21.75" customHeight="1">
      <c r="A269" s="38"/>
      <c r="B269" s="39"/>
      <c r="C269" s="229" t="s">
        <v>420</v>
      </c>
      <c r="D269" s="229" t="s">
        <v>125</v>
      </c>
      <c r="E269" s="230" t="s">
        <v>421</v>
      </c>
      <c r="F269" s="231" t="s">
        <v>422</v>
      </c>
      <c r="G269" s="232" t="s">
        <v>128</v>
      </c>
      <c r="H269" s="233">
        <v>25.600000000000001</v>
      </c>
      <c r="I269" s="234"/>
      <c r="J269" s="235">
        <f>ROUND(I269*H269,2)</f>
        <v>0</v>
      </c>
      <c r="K269" s="236"/>
      <c r="L269" s="44"/>
      <c r="M269" s="237" t="s">
        <v>1</v>
      </c>
      <c r="N269" s="238" t="s">
        <v>41</v>
      </c>
      <c r="O269" s="91"/>
      <c r="P269" s="239">
        <f>O269*H269</f>
        <v>0</v>
      </c>
      <c r="Q269" s="239">
        <v>0.00012</v>
      </c>
      <c r="R269" s="239">
        <f>Q269*H269</f>
        <v>0.0030720000000000001</v>
      </c>
      <c r="S269" s="239">
        <v>0</v>
      </c>
      <c r="T269" s="24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1" t="s">
        <v>186</v>
      </c>
      <c r="AT269" s="241" t="s">
        <v>125</v>
      </c>
      <c r="AU269" s="241" t="s">
        <v>83</v>
      </c>
      <c r="AY269" s="17" t="s">
        <v>122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7" t="s">
        <v>81</v>
      </c>
      <c r="BK269" s="242">
        <f>ROUND(I269*H269,2)</f>
        <v>0</v>
      </c>
      <c r="BL269" s="17" t="s">
        <v>186</v>
      </c>
      <c r="BM269" s="241" t="s">
        <v>423</v>
      </c>
    </row>
    <row r="270" s="13" customFormat="1">
      <c r="A270" s="13"/>
      <c r="B270" s="243"/>
      <c r="C270" s="244"/>
      <c r="D270" s="245" t="s">
        <v>131</v>
      </c>
      <c r="E270" s="246" t="s">
        <v>1</v>
      </c>
      <c r="F270" s="247" t="s">
        <v>419</v>
      </c>
      <c r="G270" s="244"/>
      <c r="H270" s="248">
        <v>25.600000000000001</v>
      </c>
      <c r="I270" s="249"/>
      <c r="J270" s="244"/>
      <c r="K270" s="244"/>
      <c r="L270" s="250"/>
      <c r="M270" s="251"/>
      <c r="N270" s="252"/>
      <c r="O270" s="252"/>
      <c r="P270" s="252"/>
      <c r="Q270" s="252"/>
      <c r="R270" s="252"/>
      <c r="S270" s="252"/>
      <c r="T270" s="25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4" t="s">
        <v>131</v>
      </c>
      <c r="AU270" s="254" t="s">
        <v>83</v>
      </c>
      <c r="AV270" s="13" t="s">
        <v>83</v>
      </c>
      <c r="AW270" s="13" t="s">
        <v>32</v>
      </c>
      <c r="AX270" s="13" t="s">
        <v>81</v>
      </c>
      <c r="AY270" s="254" t="s">
        <v>122</v>
      </c>
    </row>
    <row r="271" s="12" customFormat="1" ht="22.8" customHeight="1">
      <c r="A271" s="12"/>
      <c r="B271" s="213"/>
      <c r="C271" s="214"/>
      <c r="D271" s="215" t="s">
        <v>75</v>
      </c>
      <c r="E271" s="227" t="s">
        <v>424</v>
      </c>
      <c r="F271" s="227" t="s">
        <v>425</v>
      </c>
      <c r="G271" s="214"/>
      <c r="H271" s="214"/>
      <c r="I271" s="217"/>
      <c r="J271" s="228">
        <f>BK271</f>
        <v>0</v>
      </c>
      <c r="K271" s="214"/>
      <c r="L271" s="219"/>
      <c r="M271" s="220"/>
      <c r="N271" s="221"/>
      <c r="O271" s="221"/>
      <c r="P271" s="222">
        <f>SUM(P272:P284)</f>
        <v>0</v>
      </c>
      <c r="Q271" s="221"/>
      <c r="R271" s="222">
        <f>SUM(R272:R284)</f>
        <v>0.13731727999999999</v>
      </c>
      <c r="S271" s="221"/>
      <c r="T271" s="223">
        <f>SUM(T272:T284)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4" t="s">
        <v>83</v>
      </c>
      <c r="AT271" s="225" t="s">
        <v>75</v>
      </c>
      <c r="AU271" s="225" t="s">
        <v>81</v>
      </c>
      <c r="AY271" s="224" t="s">
        <v>122</v>
      </c>
      <c r="BK271" s="226">
        <f>SUM(BK272:BK284)</f>
        <v>0</v>
      </c>
    </row>
    <row r="272" s="2" customFormat="1" ht="21.75" customHeight="1">
      <c r="A272" s="38"/>
      <c r="B272" s="39"/>
      <c r="C272" s="229" t="s">
        <v>426</v>
      </c>
      <c r="D272" s="229" t="s">
        <v>125</v>
      </c>
      <c r="E272" s="230" t="s">
        <v>427</v>
      </c>
      <c r="F272" s="231" t="s">
        <v>428</v>
      </c>
      <c r="G272" s="232" t="s">
        <v>128</v>
      </c>
      <c r="H272" s="233">
        <v>310.66899999999998</v>
      </c>
      <c r="I272" s="234"/>
      <c r="J272" s="235">
        <f>ROUND(I272*H272,2)</f>
        <v>0</v>
      </c>
      <c r="K272" s="236"/>
      <c r="L272" s="44"/>
      <c r="M272" s="237" t="s">
        <v>1</v>
      </c>
      <c r="N272" s="238" t="s">
        <v>41</v>
      </c>
      <c r="O272" s="91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1" t="s">
        <v>186</v>
      </c>
      <c r="AT272" s="241" t="s">
        <v>125</v>
      </c>
      <c r="AU272" s="241" t="s">
        <v>83</v>
      </c>
      <c r="AY272" s="17" t="s">
        <v>122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7" t="s">
        <v>81</v>
      </c>
      <c r="BK272" s="242">
        <f>ROUND(I272*H272,2)</f>
        <v>0</v>
      </c>
      <c r="BL272" s="17" t="s">
        <v>186</v>
      </c>
      <c r="BM272" s="241" t="s">
        <v>429</v>
      </c>
    </row>
    <row r="273" s="13" customFormat="1">
      <c r="A273" s="13"/>
      <c r="B273" s="243"/>
      <c r="C273" s="244"/>
      <c r="D273" s="245" t="s">
        <v>131</v>
      </c>
      <c r="E273" s="246" t="s">
        <v>1</v>
      </c>
      <c r="F273" s="247" t="s">
        <v>430</v>
      </c>
      <c r="G273" s="244"/>
      <c r="H273" s="248">
        <v>41.414999999999999</v>
      </c>
      <c r="I273" s="249"/>
      <c r="J273" s="244"/>
      <c r="K273" s="244"/>
      <c r="L273" s="250"/>
      <c r="M273" s="251"/>
      <c r="N273" s="252"/>
      <c r="O273" s="252"/>
      <c r="P273" s="252"/>
      <c r="Q273" s="252"/>
      <c r="R273" s="252"/>
      <c r="S273" s="252"/>
      <c r="T273" s="25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4" t="s">
        <v>131</v>
      </c>
      <c r="AU273" s="254" t="s">
        <v>83</v>
      </c>
      <c r="AV273" s="13" t="s">
        <v>83</v>
      </c>
      <c r="AW273" s="13" t="s">
        <v>32</v>
      </c>
      <c r="AX273" s="13" t="s">
        <v>76</v>
      </c>
      <c r="AY273" s="254" t="s">
        <v>122</v>
      </c>
    </row>
    <row r="274" s="13" customFormat="1">
      <c r="A274" s="13"/>
      <c r="B274" s="243"/>
      <c r="C274" s="244"/>
      <c r="D274" s="245" t="s">
        <v>131</v>
      </c>
      <c r="E274" s="246" t="s">
        <v>1</v>
      </c>
      <c r="F274" s="247" t="s">
        <v>431</v>
      </c>
      <c r="G274" s="244"/>
      <c r="H274" s="248">
        <v>210.38399999999999</v>
      </c>
      <c r="I274" s="249"/>
      <c r="J274" s="244"/>
      <c r="K274" s="244"/>
      <c r="L274" s="250"/>
      <c r="M274" s="251"/>
      <c r="N274" s="252"/>
      <c r="O274" s="252"/>
      <c r="P274" s="252"/>
      <c r="Q274" s="252"/>
      <c r="R274" s="252"/>
      <c r="S274" s="252"/>
      <c r="T274" s="25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131</v>
      </c>
      <c r="AU274" s="254" t="s">
        <v>83</v>
      </c>
      <c r="AV274" s="13" t="s">
        <v>83</v>
      </c>
      <c r="AW274" s="13" t="s">
        <v>32</v>
      </c>
      <c r="AX274" s="13" t="s">
        <v>76</v>
      </c>
      <c r="AY274" s="254" t="s">
        <v>122</v>
      </c>
    </row>
    <row r="275" s="13" customFormat="1">
      <c r="A275" s="13"/>
      <c r="B275" s="243"/>
      <c r="C275" s="244"/>
      <c r="D275" s="245" t="s">
        <v>131</v>
      </c>
      <c r="E275" s="246" t="s">
        <v>1</v>
      </c>
      <c r="F275" s="247" t="s">
        <v>432</v>
      </c>
      <c r="G275" s="244"/>
      <c r="H275" s="248">
        <v>58.869999999999997</v>
      </c>
      <c r="I275" s="249"/>
      <c r="J275" s="244"/>
      <c r="K275" s="244"/>
      <c r="L275" s="250"/>
      <c r="M275" s="251"/>
      <c r="N275" s="252"/>
      <c r="O275" s="252"/>
      <c r="P275" s="252"/>
      <c r="Q275" s="252"/>
      <c r="R275" s="252"/>
      <c r="S275" s="252"/>
      <c r="T275" s="25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4" t="s">
        <v>131</v>
      </c>
      <c r="AU275" s="254" t="s">
        <v>83</v>
      </c>
      <c r="AV275" s="13" t="s">
        <v>83</v>
      </c>
      <c r="AW275" s="13" t="s">
        <v>32</v>
      </c>
      <c r="AX275" s="13" t="s">
        <v>76</v>
      </c>
      <c r="AY275" s="254" t="s">
        <v>122</v>
      </c>
    </row>
    <row r="276" s="14" customFormat="1">
      <c r="A276" s="14"/>
      <c r="B276" s="266"/>
      <c r="C276" s="267"/>
      <c r="D276" s="245" t="s">
        <v>131</v>
      </c>
      <c r="E276" s="268" t="s">
        <v>1</v>
      </c>
      <c r="F276" s="269" t="s">
        <v>199</v>
      </c>
      <c r="G276" s="267"/>
      <c r="H276" s="270">
        <v>310.66899999999998</v>
      </c>
      <c r="I276" s="271"/>
      <c r="J276" s="267"/>
      <c r="K276" s="267"/>
      <c r="L276" s="272"/>
      <c r="M276" s="273"/>
      <c r="N276" s="274"/>
      <c r="O276" s="274"/>
      <c r="P276" s="274"/>
      <c r="Q276" s="274"/>
      <c r="R276" s="274"/>
      <c r="S276" s="274"/>
      <c r="T276" s="27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6" t="s">
        <v>131</v>
      </c>
      <c r="AU276" s="276" t="s">
        <v>83</v>
      </c>
      <c r="AV276" s="14" t="s">
        <v>129</v>
      </c>
      <c r="AW276" s="14" t="s">
        <v>32</v>
      </c>
      <c r="AX276" s="14" t="s">
        <v>81</v>
      </c>
      <c r="AY276" s="276" t="s">
        <v>122</v>
      </c>
    </row>
    <row r="277" s="2" customFormat="1" ht="16.5" customHeight="1">
      <c r="A277" s="38"/>
      <c r="B277" s="39"/>
      <c r="C277" s="229" t="s">
        <v>433</v>
      </c>
      <c r="D277" s="229" t="s">
        <v>125</v>
      </c>
      <c r="E277" s="230" t="s">
        <v>434</v>
      </c>
      <c r="F277" s="231" t="s">
        <v>435</v>
      </c>
      <c r="G277" s="232" t="s">
        <v>128</v>
      </c>
      <c r="H277" s="233">
        <v>93.25</v>
      </c>
      <c r="I277" s="234"/>
      <c r="J277" s="235">
        <f>ROUND(I277*H277,2)</f>
        <v>0</v>
      </c>
      <c r="K277" s="236"/>
      <c r="L277" s="44"/>
      <c r="M277" s="237" t="s">
        <v>1</v>
      </c>
      <c r="N277" s="238" t="s">
        <v>41</v>
      </c>
      <c r="O277" s="91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1" t="s">
        <v>186</v>
      </c>
      <c r="AT277" s="241" t="s">
        <v>125</v>
      </c>
      <c r="AU277" s="241" t="s">
        <v>83</v>
      </c>
      <c r="AY277" s="17" t="s">
        <v>122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7" t="s">
        <v>81</v>
      </c>
      <c r="BK277" s="242">
        <f>ROUND(I277*H277,2)</f>
        <v>0</v>
      </c>
      <c r="BL277" s="17" t="s">
        <v>186</v>
      </c>
      <c r="BM277" s="241" t="s">
        <v>436</v>
      </c>
    </row>
    <row r="278" s="13" customFormat="1">
      <c r="A278" s="13"/>
      <c r="B278" s="243"/>
      <c r="C278" s="244"/>
      <c r="D278" s="245" t="s">
        <v>131</v>
      </c>
      <c r="E278" s="246" t="s">
        <v>1</v>
      </c>
      <c r="F278" s="247" t="s">
        <v>437</v>
      </c>
      <c r="G278" s="244"/>
      <c r="H278" s="248">
        <v>93.25</v>
      </c>
      <c r="I278" s="249"/>
      <c r="J278" s="244"/>
      <c r="K278" s="244"/>
      <c r="L278" s="250"/>
      <c r="M278" s="251"/>
      <c r="N278" s="252"/>
      <c r="O278" s="252"/>
      <c r="P278" s="252"/>
      <c r="Q278" s="252"/>
      <c r="R278" s="252"/>
      <c r="S278" s="252"/>
      <c r="T278" s="25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4" t="s">
        <v>131</v>
      </c>
      <c r="AU278" s="254" t="s">
        <v>83</v>
      </c>
      <c r="AV278" s="13" t="s">
        <v>83</v>
      </c>
      <c r="AW278" s="13" t="s">
        <v>32</v>
      </c>
      <c r="AX278" s="13" t="s">
        <v>81</v>
      </c>
      <c r="AY278" s="254" t="s">
        <v>122</v>
      </c>
    </row>
    <row r="279" s="2" customFormat="1" ht="21.75" customHeight="1">
      <c r="A279" s="38"/>
      <c r="B279" s="39"/>
      <c r="C279" s="229" t="s">
        <v>438</v>
      </c>
      <c r="D279" s="229" t="s">
        <v>125</v>
      </c>
      <c r="E279" s="230" t="s">
        <v>439</v>
      </c>
      <c r="F279" s="231" t="s">
        <v>440</v>
      </c>
      <c r="G279" s="232" t="s">
        <v>128</v>
      </c>
      <c r="H279" s="233">
        <v>269.25400000000002</v>
      </c>
      <c r="I279" s="234"/>
      <c r="J279" s="235">
        <f>ROUND(I279*H279,2)</f>
        <v>0</v>
      </c>
      <c r="K279" s="236"/>
      <c r="L279" s="44"/>
      <c r="M279" s="237" t="s">
        <v>1</v>
      </c>
      <c r="N279" s="238" t="s">
        <v>41</v>
      </c>
      <c r="O279" s="91"/>
      <c r="P279" s="239">
        <f>O279*H279</f>
        <v>0</v>
      </c>
      <c r="Q279" s="239">
        <v>0.00021000000000000001</v>
      </c>
      <c r="R279" s="239">
        <f>Q279*H279</f>
        <v>0.056543340000000004</v>
      </c>
      <c r="S279" s="239">
        <v>0</v>
      </c>
      <c r="T279" s="24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1" t="s">
        <v>186</v>
      </c>
      <c r="AT279" s="241" t="s">
        <v>125</v>
      </c>
      <c r="AU279" s="241" t="s">
        <v>83</v>
      </c>
      <c r="AY279" s="17" t="s">
        <v>122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7" t="s">
        <v>81</v>
      </c>
      <c r="BK279" s="242">
        <f>ROUND(I279*H279,2)</f>
        <v>0</v>
      </c>
      <c r="BL279" s="17" t="s">
        <v>186</v>
      </c>
      <c r="BM279" s="241" t="s">
        <v>441</v>
      </c>
    </row>
    <row r="280" s="13" customFormat="1">
      <c r="A280" s="13"/>
      <c r="B280" s="243"/>
      <c r="C280" s="244"/>
      <c r="D280" s="245" t="s">
        <v>131</v>
      </c>
      <c r="E280" s="246" t="s">
        <v>1</v>
      </c>
      <c r="F280" s="247" t="s">
        <v>431</v>
      </c>
      <c r="G280" s="244"/>
      <c r="H280" s="248">
        <v>210.38399999999999</v>
      </c>
      <c r="I280" s="249"/>
      <c r="J280" s="244"/>
      <c r="K280" s="244"/>
      <c r="L280" s="250"/>
      <c r="M280" s="251"/>
      <c r="N280" s="252"/>
      <c r="O280" s="252"/>
      <c r="P280" s="252"/>
      <c r="Q280" s="252"/>
      <c r="R280" s="252"/>
      <c r="S280" s="252"/>
      <c r="T280" s="25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4" t="s">
        <v>131</v>
      </c>
      <c r="AU280" s="254" t="s">
        <v>83</v>
      </c>
      <c r="AV280" s="13" t="s">
        <v>83</v>
      </c>
      <c r="AW280" s="13" t="s">
        <v>32</v>
      </c>
      <c r="AX280" s="13" t="s">
        <v>76</v>
      </c>
      <c r="AY280" s="254" t="s">
        <v>122</v>
      </c>
    </row>
    <row r="281" s="13" customFormat="1">
      <c r="A281" s="13"/>
      <c r="B281" s="243"/>
      <c r="C281" s="244"/>
      <c r="D281" s="245" t="s">
        <v>131</v>
      </c>
      <c r="E281" s="246" t="s">
        <v>1</v>
      </c>
      <c r="F281" s="247" t="s">
        <v>432</v>
      </c>
      <c r="G281" s="244"/>
      <c r="H281" s="248">
        <v>58.869999999999997</v>
      </c>
      <c r="I281" s="249"/>
      <c r="J281" s="244"/>
      <c r="K281" s="244"/>
      <c r="L281" s="250"/>
      <c r="M281" s="251"/>
      <c r="N281" s="252"/>
      <c r="O281" s="252"/>
      <c r="P281" s="252"/>
      <c r="Q281" s="252"/>
      <c r="R281" s="252"/>
      <c r="S281" s="252"/>
      <c r="T281" s="25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4" t="s">
        <v>131</v>
      </c>
      <c r="AU281" s="254" t="s">
        <v>83</v>
      </c>
      <c r="AV281" s="13" t="s">
        <v>83</v>
      </c>
      <c r="AW281" s="13" t="s">
        <v>32</v>
      </c>
      <c r="AX281" s="13" t="s">
        <v>76</v>
      </c>
      <c r="AY281" s="254" t="s">
        <v>122</v>
      </c>
    </row>
    <row r="282" s="14" customFormat="1">
      <c r="A282" s="14"/>
      <c r="B282" s="266"/>
      <c r="C282" s="267"/>
      <c r="D282" s="245" t="s">
        <v>131</v>
      </c>
      <c r="E282" s="268" t="s">
        <v>1</v>
      </c>
      <c r="F282" s="269" t="s">
        <v>199</v>
      </c>
      <c r="G282" s="267"/>
      <c r="H282" s="270">
        <v>269.25400000000002</v>
      </c>
      <c r="I282" s="271"/>
      <c r="J282" s="267"/>
      <c r="K282" s="267"/>
      <c r="L282" s="272"/>
      <c r="M282" s="273"/>
      <c r="N282" s="274"/>
      <c r="O282" s="274"/>
      <c r="P282" s="274"/>
      <c r="Q282" s="274"/>
      <c r="R282" s="274"/>
      <c r="S282" s="274"/>
      <c r="T282" s="27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6" t="s">
        <v>131</v>
      </c>
      <c r="AU282" s="276" t="s">
        <v>83</v>
      </c>
      <c r="AV282" s="14" t="s">
        <v>129</v>
      </c>
      <c r="AW282" s="14" t="s">
        <v>32</v>
      </c>
      <c r="AX282" s="14" t="s">
        <v>81</v>
      </c>
      <c r="AY282" s="276" t="s">
        <v>122</v>
      </c>
    </row>
    <row r="283" s="2" customFormat="1" ht="21.75" customHeight="1">
      <c r="A283" s="38"/>
      <c r="B283" s="39"/>
      <c r="C283" s="229" t="s">
        <v>442</v>
      </c>
      <c r="D283" s="229" t="s">
        <v>125</v>
      </c>
      <c r="E283" s="230" t="s">
        <v>443</v>
      </c>
      <c r="F283" s="231" t="s">
        <v>444</v>
      </c>
      <c r="G283" s="232" t="s">
        <v>128</v>
      </c>
      <c r="H283" s="233">
        <v>310.66899999999998</v>
      </c>
      <c r="I283" s="234"/>
      <c r="J283" s="235">
        <f>ROUND(I283*H283,2)</f>
        <v>0</v>
      </c>
      <c r="K283" s="236"/>
      <c r="L283" s="44"/>
      <c r="M283" s="237" t="s">
        <v>1</v>
      </c>
      <c r="N283" s="238" t="s">
        <v>41</v>
      </c>
      <c r="O283" s="91"/>
      <c r="P283" s="239">
        <f>O283*H283</f>
        <v>0</v>
      </c>
      <c r="Q283" s="239">
        <v>0.00025999999999999998</v>
      </c>
      <c r="R283" s="239">
        <f>Q283*H283</f>
        <v>0.080773939999999989</v>
      </c>
      <c r="S283" s="239">
        <v>0</v>
      </c>
      <c r="T283" s="24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1" t="s">
        <v>186</v>
      </c>
      <c r="AT283" s="241" t="s">
        <v>125</v>
      </c>
      <c r="AU283" s="241" t="s">
        <v>83</v>
      </c>
      <c r="AY283" s="17" t="s">
        <v>122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7" t="s">
        <v>81</v>
      </c>
      <c r="BK283" s="242">
        <f>ROUND(I283*H283,2)</f>
        <v>0</v>
      </c>
      <c r="BL283" s="17" t="s">
        <v>186</v>
      </c>
      <c r="BM283" s="241" t="s">
        <v>445</v>
      </c>
    </row>
    <row r="284" s="13" customFormat="1">
      <c r="A284" s="13"/>
      <c r="B284" s="243"/>
      <c r="C284" s="244"/>
      <c r="D284" s="245" t="s">
        <v>131</v>
      </c>
      <c r="E284" s="246" t="s">
        <v>1</v>
      </c>
      <c r="F284" s="247" t="s">
        <v>446</v>
      </c>
      <c r="G284" s="244"/>
      <c r="H284" s="248">
        <v>310.66899999999998</v>
      </c>
      <c r="I284" s="249"/>
      <c r="J284" s="244"/>
      <c r="K284" s="244"/>
      <c r="L284" s="250"/>
      <c r="M284" s="251"/>
      <c r="N284" s="252"/>
      <c r="O284" s="252"/>
      <c r="P284" s="252"/>
      <c r="Q284" s="252"/>
      <c r="R284" s="252"/>
      <c r="S284" s="252"/>
      <c r="T284" s="25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131</v>
      </c>
      <c r="AU284" s="254" t="s">
        <v>83</v>
      </c>
      <c r="AV284" s="13" t="s">
        <v>83</v>
      </c>
      <c r="AW284" s="13" t="s">
        <v>32</v>
      </c>
      <c r="AX284" s="13" t="s">
        <v>81</v>
      </c>
      <c r="AY284" s="254" t="s">
        <v>122</v>
      </c>
    </row>
    <row r="285" s="12" customFormat="1" ht="25.92" customHeight="1">
      <c r="A285" s="12"/>
      <c r="B285" s="213"/>
      <c r="C285" s="214"/>
      <c r="D285" s="215" t="s">
        <v>75</v>
      </c>
      <c r="E285" s="216" t="s">
        <v>164</v>
      </c>
      <c r="F285" s="216" t="s">
        <v>447</v>
      </c>
      <c r="G285" s="214"/>
      <c r="H285" s="214"/>
      <c r="I285" s="217"/>
      <c r="J285" s="218">
        <f>BK285</f>
        <v>0</v>
      </c>
      <c r="K285" s="214"/>
      <c r="L285" s="219"/>
      <c r="M285" s="220"/>
      <c r="N285" s="221"/>
      <c r="O285" s="221"/>
      <c r="P285" s="222">
        <f>P286</f>
        <v>0</v>
      </c>
      <c r="Q285" s="221"/>
      <c r="R285" s="222">
        <f>R286</f>
        <v>0</v>
      </c>
      <c r="S285" s="221"/>
      <c r="T285" s="223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4" t="s">
        <v>123</v>
      </c>
      <c r="AT285" s="225" t="s">
        <v>75</v>
      </c>
      <c r="AU285" s="225" t="s">
        <v>76</v>
      </c>
      <c r="AY285" s="224" t="s">
        <v>122</v>
      </c>
      <c r="BK285" s="226">
        <f>BK286</f>
        <v>0</v>
      </c>
    </row>
    <row r="286" s="12" customFormat="1" ht="22.8" customHeight="1">
      <c r="A286" s="12"/>
      <c r="B286" s="213"/>
      <c r="C286" s="214"/>
      <c r="D286" s="215" t="s">
        <v>75</v>
      </c>
      <c r="E286" s="227" t="s">
        <v>448</v>
      </c>
      <c r="F286" s="227" t="s">
        <v>449</v>
      </c>
      <c r="G286" s="214"/>
      <c r="H286" s="214"/>
      <c r="I286" s="217"/>
      <c r="J286" s="228">
        <f>BK286</f>
        <v>0</v>
      </c>
      <c r="K286" s="214"/>
      <c r="L286" s="219"/>
      <c r="M286" s="220"/>
      <c r="N286" s="221"/>
      <c r="O286" s="221"/>
      <c r="P286" s="222">
        <f>SUM(P287:P288)</f>
        <v>0</v>
      </c>
      <c r="Q286" s="221"/>
      <c r="R286" s="222">
        <f>SUM(R287:R288)</f>
        <v>0</v>
      </c>
      <c r="S286" s="221"/>
      <c r="T286" s="223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4" t="s">
        <v>123</v>
      </c>
      <c r="AT286" s="225" t="s">
        <v>75</v>
      </c>
      <c r="AU286" s="225" t="s">
        <v>81</v>
      </c>
      <c r="AY286" s="224" t="s">
        <v>122</v>
      </c>
      <c r="BK286" s="226">
        <f>SUM(BK287:BK288)</f>
        <v>0</v>
      </c>
    </row>
    <row r="287" s="2" customFormat="1" ht="16.5" customHeight="1">
      <c r="A287" s="38"/>
      <c r="B287" s="39"/>
      <c r="C287" s="229" t="s">
        <v>450</v>
      </c>
      <c r="D287" s="229" t="s">
        <v>125</v>
      </c>
      <c r="E287" s="230" t="s">
        <v>451</v>
      </c>
      <c r="F287" s="231" t="s">
        <v>449</v>
      </c>
      <c r="G287" s="232" t="s">
        <v>452</v>
      </c>
      <c r="H287" s="233">
        <v>1</v>
      </c>
      <c r="I287" s="234"/>
      <c r="J287" s="235">
        <f>ROUND(I287*H287,2)</f>
        <v>0</v>
      </c>
      <c r="K287" s="236"/>
      <c r="L287" s="44"/>
      <c r="M287" s="237" t="s">
        <v>1</v>
      </c>
      <c r="N287" s="238" t="s">
        <v>41</v>
      </c>
      <c r="O287" s="91"/>
      <c r="P287" s="239">
        <f>O287*H287</f>
        <v>0</v>
      </c>
      <c r="Q287" s="239">
        <v>0</v>
      </c>
      <c r="R287" s="239">
        <f>Q287*H287</f>
        <v>0</v>
      </c>
      <c r="S287" s="239">
        <v>0</v>
      </c>
      <c r="T287" s="24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1" t="s">
        <v>450</v>
      </c>
      <c r="AT287" s="241" t="s">
        <v>125</v>
      </c>
      <c r="AU287" s="241" t="s">
        <v>83</v>
      </c>
      <c r="AY287" s="17" t="s">
        <v>122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7" t="s">
        <v>81</v>
      </c>
      <c r="BK287" s="242">
        <f>ROUND(I287*H287,2)</f>
        <v>0</v>
      </c>
      <c r="BL287" s="17" t="s">
        <v>450</v>
      </c>
      <c r="BM287" s="241" t="s">
        <v>453</v>
      </c>
    </row>
    <row r="288" s="13" customFormat="1">
      <c r="A288" s="13"/>
      <c r="B288" s="243"/>
      <c r="C288" s="244"/>
      <c r="D288" s="245" t="s">
        <v>131</v>
      </c>
      <c r="E288" s="246" t="s">
        <v>1</v>
      </c>
      <c r="F288" s="247" t="s">
        <v>81</v>
      </c>
      <c r="G288" s="244"/>
      <c r="H288" s="248">
        <v>1</v>
      </c>
      <c r="I288" s="249"/>
      <c r="J288" s="244"/>
      <c r="K288" s="244"/>
      <c r="L288" s="250"/>
      <c r="M288" s="251"/>
      <c r="N288" s="252"/>
      <c r="O288" s="252"/>
      <c r="P288" s="252"/>
      <c r="Q288" s="252"/>
      <c r="R288" s="252"/>
      <c r="S288" s="252"/>
      <c r="T288" s="25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4" t="s">
        <v>131</v>
      </c>
      <c r="AU288" s="254" t="s">
        <v>83</v>
      </c>
      <c r="AV288" s="13" t="s">
        <v>83</v>
      </c>
      <c r="AW288" s="13" t="s">
        <v>32</v>
      </c>
      <c r="AX288" s="13" t="s">
        <v>81</v>
      </c>
      <c r="AY288" s="254" t="s">
        <v>122</v>
      </c>
    </row>
    <row r="289" s="12" customFormat="1" ht="25.92" customHeight="1">
      <c r="A289" s="12"/>
      <c r="B289" s="213"/>
      <c r="C289" s="214"/>
      <c r="D289" s="215" t="s">
        <v>75</v>
      </c>
      <c r="E289" s="216" t="s">
        <v>454</v>
      </c>
      <c r="F289" s="216" t="s">
        <v>455</v>
      </c>
      <c r="G289" s="214"/>
      <c r="H289" s="214"/>
      <c r="I289" s="217"/>
      <c r="J289" s="218">
        <f>BK289</f>
        <v>0</v>
      </c>
      <c r="K289" s="214"/>
      <c r="L289" s="219"/>
      <c r="M289" s="220"/>
      <c r="N289" s="221"/>
      <c r="O289" s="221"/>
      <c r="P289" s="222">
        <f>P290+P293</f>
        <v>0</v>
      </c>
      <c r="Q289" s="221"/>
      <c r="R289" s="222">
        <f>R290+R293</f>
        <v>0</v>
      </c>
      <c r="S289" s="221"/>
      <c r="T289" s="223">
        <f>T290+T293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4" t="s">
        <v>149</v>
      </c>
      <c r="AT289" s="225" t="s">
        <v>75</v>
      </c>
      <c r="AU289" s="225" t="s">
        <v>76</v>
      </c>
      <c r="AY289" s="224" t="s">
        <v>122</v>
      </c>
      <c r="BK289" s="226">
        <f>BK290+BK293</f>
        <v>0</v>
      </c>
    </row>
    <row r="290" s="12" customFormat="1" ht="22.8" customHeight="1">
      <c r="A290" s="12"/>
      <c r="B290" s="213"/>
      <c r="C290" s="214"/>
      <c r="D290" s="215" t="s">
        <v>75</v>
      </c>
      <c r="E290" s="227" t="s">
        <v>456</v>
      </c>
      <c r="F290" s="227" t="s">
        <v>457</v>
      </c>
      <c r="G290" s="214"/>
      <c r="H290" s="214"/>
      <c r="I290" s="217"/>
      <c r="J290" s="228">
        <f>BK290</f>
        <v>0</v>
      </c>
      <c r="K290" s="214"/>
      <c r="L290" s="219"/>
      <c r="M290" s="220"/>
      <c r="N290" s="221"/>
      <c r="O290" s="221"/>
      <c r="P290" s="222">
        <f>SUM(P291:P292)</f>
        <v>0</v>
      </c>
      <c r="Q290" s="221"/>
      <c r="R290" s="222">
        <f>SUM(R291:R292)</f>
        <v>0</v>
      </c>
      <c r="S290" s="221"/>
      <c r="T290" s="223">
        <f>SUM(T291:T292)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4" t="s">
        <v>149</v>
      </c>
      <c r="AT290" s="225" t="s">
        <v>75</v>
      </c>
      <c r="AU290" s="225" t="s">
        <v>81</v>
      </c>
      <c r="AY290" s="224" t="s">
        <v>122</v>
      </c>
      <c r="BK290" s="226">
        <f>SUM(BK291:BK292)</f>
        <v>0</v>
      </c>
    </row>
    <row r="291" s="2" customFormat="1" ht="16.5" customHeight="1">
      <c r="A291" s="38"/>
      <c r="B291" s="39"/>
      <c r="C291" s="229" t="s">
        <v>458</v>
      </c>
      <c r="D291" s="229" t="s">
        <v>125</v>
      </c>
      <c r="E291" s="230" t="s">
        <v>459</v>
      </c>
      <c r="F291" s="231" t="s">
        <v>460</v>
      </c>
      <c r="G291" s="232" t="s">
        <v>461</v>
      </c>
      <c r="H291" s="233">
        <v>1</v>
      </c>
      <c r="I291" s="234"/>
      <c r="J291" s="235">
        <f>ROUND(I291*H291,2)</f>
        <v>0</v>
      </c>
      <c r="K291" s="236"/>
      <c r="L291" s="44"/>
      <c r="M291" s="237" t="s">
        <v>1</v>
      </c>
      <c r="N291" s="238" t="s">
        <v>41</v>
      </c>
      <c r="O291" s="91"/>
      <c r="P291" s="239">
        <f>O291*H291</f>
        <v>0</v>
      </c>
      <c r="Q291" s="239">
        <v>0</v>
      </c>
      <c r="R291" s="239">
        <f>Q291*H291</f>
        <v>0</v>
      </c>
      <c r="S291" s="239">
        <v>0</v>
      </c>
      <c r="T291" s="24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1" t="s">
        <v>462</v>
      </c>
      <c r="AT291" s="241" t="s">
        <v>125</v>
      </c>
      <c r="AU291" s="241" t="s">
        <v>83</v>
      </c>
      <c r="AY291" s="17" t="s">
        <v>122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7" t="s">
        <v>81</v>
      </c>
      <c r="BK291" s="242">
        <f>ROUND(I291*H291,2)</f>
        <v>0</v>
      </c>
      <c r="BL291" s="17" t="s">
        <v>462</v>
      </c>
      <c r="BM291" s="241" t="s">
        <v>463</v>
      </c>
    </row>
    <row r="292" s="13" customFormat="1">
      <c r="A292" s="13"/>
      <c r="B292" s="243"/>
      <c r="C292" s="244"/>
      <c r="D292" s="245" t="s">
        <v>131</v>
      </c>
      <c r="E292" s="246" t="s">
        <v>1</v>
      </c>
      <c r="F292" s="247" t="s">
        <v>81</v>
      </c>
      <c r="G292" s="244"/>
      <c r="H292" s="248">
        <v>1</v>
      </c>
      <c r="I292" s="249"/>
      <c r="J292" s="244"/>
      <c r="K292" s="244"/>
      <c r="L292" s="250"/>
      <c r="M292" s="251"/>
      <c r="N292" s="252"/>
      <c r="O292" s="252"/>
      <c r="P292" s="252"/>
      <c r="Q292" s="252"/>
      <c r="R292" s="252"/>
      <c r="S292" s="252"/>
      <c r="T292" s="25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4" t="s">
        <v>131</v>
      </c>
      <c r="AU292" s="254" t="s">
        <v>83</v>
      </c>
      <c r="AV292" s="13" t="s">
        <v>83</v>
      </c>
      <c r="AW292" s="13" t="s">
        <v>32</v>
      </c>
      <c r="AX292" s="13" t="s">
        <v>81</v>
      </c>
      <c r="AY292" s="254" t="s">
        <v>122</v>
      </c>
    </row>
    <row r="293" s="12" customFormat="1" ht="22.8" customHeight="1">
      <c r="A293" s="12"/>
      <c r="B293" s="213"/>
      <c r="C293" s="214"/>
      <c r="D293" s="215" t="s">
        <v>75</v>
      </c>
      <c r="E293" s="227" t="s">
        <v>464</v>
      </c>
      <c r="F293" s="227" t="s">
        <v>465</v>
      </c>
      <c r="G293" s="214"/>
      <c r="H293" s="214"/>
      <c r="I293" s="217"/>
      <c r="J293" s="228">
        <f>BK293</f>
        <v>0</v>
      </c>
      <c r="K293" s="214"/>
      <c r="L293" s="219"/>
      <c r="M293" s="220"/>
      <c r="N293" s="221"/>
      <c r="O293" s="221"/>
      <c r="P293" s="222">
        <f>SUM(P294:P295)</f>
        <v>0</v>
      </c>
      <c r="Q293" s="221"/>
      <c r="R293" s="222">
        <f>SUM(R294:R295)</f>
        <v>0</v>
      </c>
      <c r="S293" s="221"/>
      <c r="T293" s="223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4" t="s">
        <v>149</v>
      </c>
      <c r="AT293" s="225" t="s">
        <v>75</v>
      </c>
      <c r="AU293" s="225" t="s">
        <v>81</v>
      </c>
      <c r="AY293" s="224" t="s">
        <v>122</v>
      </c>
      <c r="BK293" s="226">
        <f>SUM(BK294:BK295)</f>
        <v>0</v>
      </c>
    </row>
    <row r="294" s="2" customFormat="1" ht="21.75" customHeight="1">
      <c r="A294" s="38"/>
      <c r="B294" s="39"/>
      <c r="C294" s="229" t="s">
        <v>466</v>
      </c>
      <c r="D294" s="229" t="s">
        <v>125</v>
      </c>
      <c r="E294" s="230" t="s">
        <v>467</v>
      </c>
      <c r="F294" s="231" t="s">
        <v>468</v>
      </c>
      <c r="G294" s="232" t="s">
        <v>284</v>
      </c>
      <c r="H294" s="287"/>
      <c r="I294" s="234"/>
      <c r="J294" s="235">
        <f>ROUND(I294*H294,2)</f>
        <v>0</v>
      </c>
      <c r="K294" s="236"/>
      <c r="L294" s="44"/>
      <c r="M294" s="237" t="s">
        <v>1</v>
      </c>
      <c r="N294" s="238" t="s">
        <v>41</v>
      </c>
      <c r="O294" s="91"/>
      <c r="P294" s="239">
        <f>O294*H294</f>
        <v>0</v>
      </c>
      <c r="Q294" s="239">
        <v>0</v>
      </c>
      <c r="R294" s="239">
        <f>Q294*H294</f>
        <v>0</v>
      </c>
      <c r="S294" s="239">
        <v>0</v>
      </c>
      <c r="T294" s="24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1" t="s">
        <v>462</v>
      </c>
      <c r="AT294" s="241" t="s">
        <v>125</v>
      </c>
      <c r="AU294" s="241" t="s">
        <v>83</v>
      </c>
      <c r="AY294" s="17" t="s">
        <v>122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7" t="s">
        <v>81</v>
      </c>
      <c r="BK294" s="242">
        <f>ROUND(I294*H294,2)</f>
        <v>0</v>
      </c>
      <c r="BL294" s="17" t="s">
        <v>462</v>
      </c>
      <c r="BM294" s="241" t="s">
        <v>469</v>
      </c>
    </row>
    <row r="295" s="13" customFormat="1">
      <c r="A295" s="13"/>
      <c r="B295" s="243"/>
      <c r="C295" s="244"/>
      <c r="D295" s="245" t="s">
        <v>131</v>
      </c>
      <c r="E295" s="246" t="s">
        <v>1</v>
      </c>
      <c r="F295" s="247" t="s">
        <v>470</v>
      </c>
      <c r="G295" s="244"/>
      <c r="H295" s="248">
        <v>0.5</v>
      </c>
      <c r="I295" s="249"/>
      <c r="J295" s="244"/>
      <c r="K295" s="244"/>
      <c r="L295" s="250"/>
      <c r="M295" s="288"/>
      <c r="N295" s="289"/>
      <c r="O295" s="289"/>
      <c r="P295" s="289"/>
      <c r="Q295" s="289"/>
      <c r="R295" s="289"/>
      <c r="S295" s="289"/>
      <c r="T295" s="29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131</v>
      </c>
      <c r="AU295" s="254" t="s">
        <v>83</v>
      </c>
      <c r="AV295" s="13" t="s">
        <v>83</v>
      </c>
      <c r="AW295" s="13" t="s">
        <v>32</v>
      </c>
      <c r="AX295" s="13" t="s">
        <v>81</v>
      </c>
      <c r="AY295" s="254" t="s">
        <v>122</v>
      </c>
    </row>
    <row r="296" s="2" customFormat="1" ht="6.96" customHeight="1">
      <c r="A296" s="38"/>
      <c r="B296" s="66"/>
      <c r="C296" s="67"/>
      <c r="D296" s="67"/>
      <c r="E296" s="67"/>
      <c r="F296" s="67"/>
      <c r="G296" s="67"/>
      <c r="H296" s="67"/>
      <c r="I296" s="177"/>
      <c r="J296" s="67"/>
      <c r="K296" s="67"/>
      <c r="L296" s="44"/>
      <c r="M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</row>
  </sheetData>
  <sheetProtection sheet="1" autoFilter="0" formatColumns="0" formatRows="0" objects="1" scenarios="1" spinCount="100000" saltValue="SxCha8vSzeaVUltiiQszYtucexz36oUhpvB+mLvs0mdxK9Or5msP/oJ1hiCf0NN3Howr/i1aU8b5KBoPxYnYNg==" hashValue="VCSmU+FhvAJA1e47uPb9mm47/pMQM0gvCRm3bxeStLJBNOh7b4Q0qKPLxldZRIl0tlE3tbHLUFPo1tffHYkyvg==" algorithmName="SHA-512" password="CC35"/>
  <autoFilter ref="C128:K295"/>
  <mergeCells count="6">
    <mergeCell ref="E7:H7"/>
    <mergeCell ref="E16:H16"/>
    <mergeCell ref="E25:H25"/>
    <mergeCell ref="E85:H85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2020-04-03T13:11:51Z</dcterms:created>
  <dcterms:modified xsi:type="dcterms:W3CDTF">2020-04-03T13:11:56Z</dcterms:modified>
</cp:coreProperties>
</file>